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08E2CA47-7B2A-4EA7-B254-E0CC5A9D3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ón de desempeñ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W34" i="1"/>
  <c r="U34" i="1"/>
  <c r="S34" i="1"/>
  <c r="Q34" i="1"/>
  <c r="O34" i="1"/>
  <c r="B37" i="1"/>
  <c r="S37" i="1"/>
  <c r="M34" i="1"/>
  <c r="K34" i="1"/>
  <c r="I34" i="1"/>
  <c r="G34" i="1"/>
  <c r="E34" i="1"/>
  <c r="B36" i="1"/>
  <c r="AA36" i="1"/>
  <c r="AA37" i="1"/>
  <c r="B38" i="1"/>
  <c r="AA38" i="1"/>
  <c r="B39" i="1"/>
  <c r="AA39" i="1"/>
  <c r="B40" i="1"/>
  <c r="AA40" i="1"/>
  <c r="B41" i="1"/>
  <c r="AA41" i="1"/>
  <c r="B42" i="1"/>
  <c r="AA42" i="1"/>
  <c r="B43" i="1"/>
  <c r="AA43" i="1"/>
  <c r="E15" i="1"/>
  <c r="W40" i="1"/>
  <c r="O36" i="1"/>
  <c r="W36" i="1"/>
  <c r="O39" i="1"/>
  <c r="S36" i="1"/>
  <c r="Q40" i="1"/>
  <c r="W39" i="1"/>
  <c r="U36" i="1"/>
  <c r="S40" i="1"/>
  <c r="Q39" i="1"/>
  <c r="O40" i="1"/>
  <c r="U39" i="1"/>
  <c r="S39" i="1"/>
  <c r="G43" i="1"/>
  <c r="G39" i="1"/>
  <c r="G36" i="1"/>
  <c r="G42" i="1"/>
  <c r="G38" i="1"/>
  <c r="G40" i="1"/>
  <c r="G41" i="1"/>
  <c r="G37" i="1"/>
  <c r="W42" i="1"/>
  <c r="U38" i="1"/>
  <c r="I43" i="1"/>
  <c r="I39" i="1"/>
  <c r="I40" i="1"/>
  <c r="I42" i="1"/>
  <c r="I38" i="1"/>
  <c r="I41" i="1"/>
  <c r="I37" i="1"/>
  <c r="I36" i="1"/>
  <c r="Q37" i="1"/>
  <c r="Q42" i="1"/>
  <c r="W37" i="1"/>
  <c r="K43" i="1"/>
  <c r="K39" i="1"/>
  <c r="K40" i="1"/>
  <c r="K42" i="1"/>
  <c r="K38" i="1"/>
  <c r="K36" i="1"/>
  <c r="K41" i="1"/>
  <c r="K37" i="1"/>
  <c r="Q41" i="1"/>
  <c r="O41" i="1"/>
  <c r="U41" i="1"/>
  <c r="Q38" i="1"/>
  <c r="O42" i="1"/>
  <c r="O37" i="1"/>
  <c r="U37" i="1"/>
  <c r="U42" i="1"/>
  <c r="S41" i="1"/>
  <c r="W41" i="1"/>
  <c r="S38" i="1"/>
  <c r="E36" i="1"/>
  <c r="E40" i="1"/>
  <c r="E41" i="1"/>
  <c r="E43" i="1"/>
  <c r="E37" i="1"/>
  <c r="E38" i="1"/>
  <c r="E42" i="1"/>
  <c r="E39" i="1"/>
  <c r="M43" i="1"/>
  <c r="M39" i="1"/>
  <c r="M42" i="1"/>
  <c r="M38" i="1"/>
  <c r="M40" i="1"/>
  <c r="M41" i="1"/>
  <c r="M37" i="1"/>
  <c r="M36" i="1"/>
  <c r="Q36" i="1"/>
  <c r="Q43" i="1"/>
  <c r="W38" i="1"/>
  <c r="W43" i="1"/>
  <c r="O38" i="1"/>
  <c r="O43" i="1"/>
  <c r="U40" i="1"/>
  <c r="U43" i="1"/>
  <c r="S42" i="1"/>
  <c r="S43" i="1"/>
  <c r="D38" i="1"/>
  <c r="D37" i="1"/>
  <c r="D36" i="1"/>
  <c r="D39" i="1"/>
  <c r="D40" i="1"/>
  <c r="D43" i="1"/>
  <c r="D41" i="1"/>
  <c r="D42" i="1"/>
  <c r="C43" i="1"/>
  <c r="C39" i="1"/>
  <c r="C42" i="1"/>
  <c r="C38" i="1"/>
  <c r="C41" i="1"/>
  <c r="C37" i="1"/>
  <c r="C40" i="1"/>
  <c r="C36" i="1"/>
  <c r="AB43" i="1"/>
  <c r="Y43" i="1"/>
  <c r="AB37" i="1"/>
  <c r="Y37" i="1"/>
  <c r="V37" i="1"/>
  <c r="AB42" i="1"/>
  <c r="Y42" i="1"/>
  <c r="P42" i="1"/>
  <c r="AB39" i="1"/>
  <c r="Y39" i="1"/>
  <c r="V39" i="1"/>
  <c r="AB40" i="1"/>
  <c r="Y40" i="1"/>
  <c r="F40" i="1"/>
  <c r="AB41" i="1"/>
  <c r="Y41" i="1"/>
  <c r="H41" i="1"/>
  <c r="AB36" i="1"/>
  <c r="Y36" i="1"/>
  <c r="F36" i="1"/>
  <c r="H36" i="1"/>
  <c r="F43" i="1"/>
  <c r="V43" i="1"/>
  <c r="J43" i="1"/>
  <c r="L43" i="1"/>
  <c r="R43" i="1"/>
  <c r="P43" i="1"/>
  <c r="X43" i="1"/>
  <c r="Z43" i="1"/>
  <c r="H43" i="1"/>
  <c r="N43" i="1"/>
  <c r="T43" i="1"/>
  <c r="Z36" i="1"/>
  <c r="P36" i="1"/>
  <c r="T40" i="1"/>
  <c r="L40" i="1"/>
  <c r="N40" i="1"/>
  <c r="Z40" i="1"/>
  <c r="X40" i="1"/>
  <c r="V36" i="1"/>
  <c r="T42" i="1"/>
  <c r="N42" i="1"/>
  <c r="R42" i="1"/>
  <c r="F42" i="1"/>
  <c r="H42" i="1"/>
  <c r="X39" i="1"/>
  <c r="N39" i="1"/>
  <c r="H39" i="1"/>
  <c r="L36" i="1"/>
  <c r="F37" i="1"/>
  <c r="L37" i="1"/>
  <c r="H37" i="1"/>
  <c r="P37" i="1"/>
  <c r="N37" i="1"/>
  <c r="X37" i="1"/>
  <c r="R37" i="1"/>
  <c r="AB38" i="1"/>
  <c r="Y38" i="1"/>
  <c r="Z37" i="1"/>
  <c r="T39" i="1"/>
  <c r="J39" i="1"/>
  <c r="P39" i="1"/>
  <c r="R36" i="1"/>
  <c r="L39" i="1"/>
  <c r="R39" i="1"/>
  <c r="X42" i="1"/>
  <c r="J42" i="1"/>
  <c r="Z42" i="1"/>
  <c r="J36" i="1"/>
  <c r="T36" i="1"/>
  <c r="T37" i="1"/>
  <c r="J37" i="1"/>
  <c r="Z39" i="1"/>
  <c r="F39" i="1"/>
  <c r="L42" i="1"/>
  <c r="V42" i="1"/>
  <c r="X36" i="1"/>
  <c r="N36" i="1"/>
  <c r="N38" i="1"/>
  <c r="N41" i="1"/>
  <c r="N45" i="1"/>
  <c r="J11" i="1"/>
  <c r="V41" i="1"/>
  <c r="J41" i="1"/>
  <c r="X41" i="1"/>
  <c r="Z41" i="1"/>
  <c r="T41" i="1"/>
  <c r="P40" i="1"/>
  <c r="V40" i="1"/>
  <c r="J40" i="1"/>
  <c r="P41" i="1"/>
  <c r="R41" i="1"/>
  <c r="F41" i="1"/>
  <c r="H40" i="1"/>
  <c r="H38" i="1"/>
  <c r="H45" i="1"/>
  <c r="J8" i="1"/>
  <c r="R40" i="1"/>
  <c r="L41" i="1"/>
  <c r="F38" i="1"/>
  <c r="F45" i="1"/>
  <c r="P38" i="1"/>
  <c r="X38" i="1"/>
  <c r="V38" i="1"/>
  <c r="V45" i="1"/>
  <c r="R38" i="1"/>
  <c r="T38" i="1"/>
  <c r="J38" i="1"/>
  <c r="L38" i="1"/>
  <c r="Z38" i="1"/>
  <c r="T45" i="1"/>
  <c r="L45" i="1"/>
  <c r="J10" i="1"/>
  <c r="R45" i="1"/>
  <c r="J13" i="1"/>
  <c r="Z45" i="1"/>
  <c r="J45" i="1"/>
  <c r="J9" i="1"/>
  <c r="P45" i="1"/>
  <c r="J12" i="1"/>
  <c r="X45" i="1"/>
  <c r="J16" i="1"/>
  <c r="J7" i="1"/>
  <c r="J15" i="1"/>
  <c r="J14" i="1"/>
  <c r="AA45" i="1"/>
  <c r="K14" i="1"/>
  <c r="K12" i="1"/>
  <c r="K10" i="1"/>
  <c r="K15" i="1"/>
  <c r="K16" i="1"/>
  <c r="K13" i="1"/>
  <c r="K9" i="1"/>
  <c r="K8" i="1"/>
  <c r="K11" i="1"/>
  <c r="K7" i="1"/>
</calcChain>
</file>

<file path=xl/sharedStrings.xml><?xml version="1.0" encoding="utf-8"?>
<sst xmlns="http://schemas.openxmlformats.org/spreadsheetml/2006/main" count="94" uniqueCount="44">
  <si>
    <t>Indicador</t>
  </si>
  <si>
    <t>UM</t>
  </si>
  <si>
    <t>Tipo (Directo / Inverso)</t>
  </si>
  <si>
    <t>Valor</t>
  </si>
  <si>
    <t>GAP</t>
  </si>
  <si>
    <t>%</t>
  </si>
  <si>
    <t>Inverso</t>
  </si>
  <si>
    <t>Directo</t>
  </si>
  <si>
    <t>World Class o Benchmark</t>
  </si>
  <si>
    <t>Tipo</t>
  </si>
  <si>
    <t>Peso</t>
  </si>
  <si>
    <t>EVALUACIÓN TOTAL</t>
  </si>
  <si>
    <t>Evaluación</t>
  </si>
  <si>
    <t>ANÁLISIS GAP EVALUACIÓN DE DESEMPEÑO - PERSONAL DEL ÁREA</t>
  </si>
  <si>
    <t>Meta definida</t>
  </si>
  <si>
    <t>Target</t>
  </si>
  <si>
    <t>Productividad</t>
  </si>
  <si>
    <t>% Pedidos preparados en forma correcta</t>
  </si>
  <si>
    <t>% Pedidos preparados en forma completa</t>
  </si>
  <si>
    <t>% Calidad de picking</t>
  </si>
  <si>
    <t>Pedidos x Hr</t>
  </si>
  <si>
    <t>% Cursos aprobados (capacitación)</t>
  </si>
  <si>
    <t>Nro de faltas</t>
  </si>
  <si>
    <t>Nro de tardanzas</t>
  </si>
  <si>
    <t>Nro</t>
  </si>
  <si>
    <t>Nro de errores o malas prácticas</t>
  </si>
  <si>
    <t>Ranking interno</t>
  </si>
  <si>
    <t>RESUMEN DE EVALUACIÓN DE DESEMPEÑO</t>
  </si>
  <si>
    <t>Mejor resultado</t>
  </si>
  <si>
    <t>Referencias</t>
  </si>
  <si>
    <t>Colaborador 1</t>
  </si>
  <si>
    <t>Colaborador 2</t>
  </si>
  <si>
    <t>Colaborador 3</t>
  </si>
  <si>
    <t>Colaborador 4</t>
  </si>
  <si>
    <t>Colaborador 5</t>
  </si>
  <si>
    <t>Colaborador 6</t>
  </si>
  <si>
    <t>Colaborador 7</t>
  </si>
  <si>
    <t>Colaborador 8</t>
  </si>
  <si>
    <t>Colaborador 9</t>
  </si>
  <si>
    <t>Colaborador 10</t>
  </si>
  <si>
    <t>1. INDICADORES A EVALUAR</t>
  </si>
  <si>
    <t>2. REGISTRO DE RESULTADOS:</t>
  </si>
  <si>
    <t>3. TABLERO DE RESULTADOS</t>
  </si>
  <si>
    <t>4. GRÁFICOS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</si>
</sst>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%"/>
  </numFmts>
  <fonts count="14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sz val="8"/>
      <name val="Calibri"/>
      <family val="2"/>
    </font>
    <font>
      <sz val="9"/>
      <color theme="1"/>
      <name val="Arial Nova Cond"/>
      <family val="2"/>
    </font>
    <font>
      <b/>
      <u/>
      <sz val="12"/>
      <color theme="1"/>
      <name val="Arial Nova Cond"/>
      <family val="2"/>
    </font>
    <font>
      <b/>
      <u/>
      <sz val="9"/>
      <color theme="1"/>
      <name val="Arial Nova Cond"/>
      <family val="2"/>
    </font>
    <font>
      <b/>
      <u/>
      <sz val="9"/>
      <color theme="0"/>
      <name val="Arial Nova Cond"/>
      <family val="2"/>
    </font>
    <font>
      <b/>
      <sz val="9"/>
      <color theme="0" tint="-0.34998626667073579"/>
      <name val="Arial Nova Cond"/>
      <family val="2"/>
    </font>
    <font>
      <b/>
      <sz val="9"/>
      <color theme="1"/>
      <name val="Arial Nova Cond"/>
      <family val="2"/>
    </font>
    <font>
      <b/>
      <sz val="9"/>
      <color theme="0"/>
      <name val="Arial Nova Cond"/>
      <family val="2"/>
    </font>
    <font>
      <b/>
      <sz val="9"/>
      <name val="Arial Nova Cond"/>
      <family val="2"/>
    </font>
    <font>
      <b/>
      <sz val="12"/>
      <color theme="1"/>
      <name val="Arial Nova Cond"/>
      <family val="2"/>
    </font>
    <font>
      <b/>
      <sz val="12"/>
      <name val="Arial Nova Cond"/>
      <family val="2"/>
    </font>
    <font>
      <sz val="9"/>
      <color theme="0" tint="-0.14999847407452621"/>
      <name val="Arial Nova Cond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7" fillId="0" borderId="0" xfId="0" applyFont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9" fontId="8" fillId="4" borderId="0" xfId="1" applyFont="1" applyFill="1"/>
    <xf numFmtId="9" fontId="8" fillId="4" borderId="0" xfId="0" applyNumberFormat="1" applyFont="1" applyFill="1"/>
    <xf numFmtId="0" fontId="8" fillId="0" borderId="0" xfId="0" applyFont="1"/>
    <xf numFmtId="166" fontId="8" fillId="0" borderId="0" xfId="1" applyNumberFormat="1" applyFont="1"/>
    <xf numFmtId="165" fontId="8" fillId="4" borderId="0" xfId="2" applyNumberFormat="1" applyFont="1" applyFill="1"/>
    <xf numFmtId="9" fontId="8" fillId="9" borderId="0" xfId="0" applyNumberFormat="1" applyFont="1" applyFill="1"/>
    <xf numFmtId="0" fontId="8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6" fontId="10" fillId="0" borderId="1" xfId="1" applyNumberFormat="1" applyFont="1" applyBorder="1"/>
    <xf numFmtId="4" fontId="10" fillId="6" borderId="1" xfId="1" applyNumberFormat="1" applyFont="1" applyFill="1" applyBorder="1"/>
    <xf numFmtId="166" fontId="10" fillId="10" borderId="1" xfId="1" applyNumberFormat="1" applyFont="1" applyFill="1" applyBorder="1"/>
    <xf numFmtId="4" fontId="10" fillId="10" borderId="1" xfId="1" applyNumberFormat="1" applyFont="1" applyFill="1" applyBorder="1"/>
    <xf numFmtId="166" fontId="10" fillId="12" borderId="1" xfId="1" applyNumberFormat="1" applyFont="1" applyFill="1" applyBorder="1"/>
    <xf numFmtId="165" fontId="10" fillId="0" borderId="1" xfId="2" applyNumberFormat="1" applyFont="1" applyBorder="1"/>
    <xf numFmtId="165" fontId="10" fillId="10" borderId="1" xfId="2" applyNumberFormat="1" applyFont="1" applyFill="1" applyBorder="1"/>
    <xf numFmtId="165" fontId="10" fillId="12" borderId="1" xfId="2" applyNumberFormat="1" applyFont="1" applyFill="1" applyBorder="1"/>
    <xf numFmtId="0" fontId="11" fillId="0" borderId="0" xfId="0" applyFont="1" applyAlignment="1">
      <alignment horizontal="right" indent="1"/>
    </xf>
    <xf numFmtId="9" fontId="12" fillId="0" borderId="0" xfId="1" applyFont="1" applyFill="1" applyBorder="1"/>
    <xf numFmtId="9" fontId="13" fillId="0" borderId="0" xfId="0" applyNumberFormat="1" applyFont="1"/>
    <xf numFmtId="0" fontId="3" fillId="0" borderId="1" xfId="0" applyFont="1" applyBorder="1"/>
    <xf numFmtId="9" fontId="3" fillId="0" borderId="1" xfId="1" applyFont="1" applyBorder="1"/>
    <xf numFmtId="0" fontId="9" fillId="14" borderId="2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10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'Evaluación de desempeño'!$E$34</c:f>
              <c:strCache>
                <c:ptCount val="1"/>
                <c:pt idx="0">
                  <c:v>Colaborador 1</c:v>
                </c:pt>
              </c:strCache>
            </c:strRef>
          </c:tx>
          <c:marker>
            <c:symbol val="none"/>
          </c:marker>
          <c:cat>
            <c:strRef>
              <c:f>'Evaluación de desempeño'!$B$36:$B$43</c:f>
              <c:strCache>
                <c:ptCount val="8"/>
                <c:pt idx="0">
                  <c:v>% Pedidos preparados en forma correcta</c:v>
                </c:pt>
                <c:pt idx="1">
                  <c:v>% Pedidos preparados en forma completa</c:v>
                </c:pt>
                <c:pt idx="2">
                  <c:v>% Calidad de picking</c:v>
                </c:pt>
                <c:pt idx="3">
                  <c:v>Productividad</c:v>
                </c:pt>
                <c:pt idx="4">
                  <c:v>% Cursos aprobados (capacitación)</c:v>
                </c:pt>
                <c:pt idx="5">
                  <c:v>Nro de faltas</c:v>
                </c:pt>
                <c:pt idx="6">
                  <c:v>Nro de tardanzas</c:v>
                </c:pt>
                <c:pt idx="7">
                  <c:v>Nro de errores o malas prácticas</c:v>
                </c:pt>
              </c:strCache>
            </c:strRef>
          </c:cat>
          <c:val>
            <c:numRef>
              <c:f>'Evaluación de desempeño'!$F$36:$F$43</c:f>
              <c:numCache>
                <c:formatCode>#,##0.00</c:formatCode>
                <c:ptCount val="8"/>
                <c:pt idx="0">
                  <c:v>0.88526315789473686</c:v>
                </c:pt>
                <c:pt idx="1">
                  <c:v>1</c:v>
                </c:pt>
                <c:pt idx="2">
                  <c:v>0.93713621868961661</c:v>
                </c:pt>
                <c:pt idx="3">
                  <c:v>0.72222222222222221</c:v>
                </c:pt>
                <c:pt idx="4">
                  <c:v>0.95771670190274849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0-4C76-ACD3-F5A5CFB1909B}"/>
            </c:ext>
          </c:extLst>
        </c:ser>
        <c:ser>
          <c:idx val="1"/>
          <c:order val="1"/>
          <c:tx>
            <c:strRef>
              <c:f>'Evaluación de desempeño'!$G$34</c:f>
              <c:strCache>
                <c:ptCount val="1"/>
                <c:pt idx="0">
                  <c:v>Colaborador 2</c:v>
                </c:pt>
              </c:strCache>
            </c:strRef>
          </c:tx>
          <c:marker>
            <c:symbol val="none"/>
          </c:marker>
          <c:cat>
            <c:strRef>
              <c:f>'Evaluación de desempeño'!$B$36:$B$43</c:f>
              <c:strCache>
                <c:ptCount val="8"/>
                <c:pt idx="0">
                  <c:v>% Pedidos preparados en forma correcta</c:v>
                </c:pt>
                <c:pt idx="1">
                  <c:v>% Pedidos preparados en forma completa</c:v>
                </c:pt>
                <c:pt idx="2">
                  <c:v>% Calidad de picking</c:v>
                </c:pt>
                <c:pt idx="3">
                  <c:v>Productividad</c:v>
                </c:pt>
                <c:pt idx="4">
                  <c:v>% Cursos aprobados (capacitación)</c:v>
                </c:pt>
                <c:pt idx="5">
                  <c:v>Nro de faltas</c:v>
                </c:pt>
                <c:pt idx="6">
                  <c:v>Nro de tardanzas</c:v>
                </c:pt>
                <c:pt idx="7">
                  <c:v>Nro de errores o malas prácticas</c:v>
                </c:pt>
              </c:strCache>
            </c:strRef>
          </c:cat>
          <c:val>
            <c:numRef>
              <c:f>'Evaluación de desempeño'!$H$36:$H$43</c:f>
              <c:numCache>
                <c:formatCode>#,##0.00</c:formatCode>
                <c:ptCount val="8"/>
                <c:pt idx="0">
                  <c:v>0.95789473684210535</c:v>
                </c:pt>
                <c:pt idx="1">
                  <c:v>0.98617021276595751</c:v>
                </c:pt>
                <c:pt idx="2">
                  <c:v>1</c:v>
                </c:pt>
                <c:pt idx="3">
                  <c:v>0.33333333333333337</c:v>
                </c:pt>
                <c:pt idx="4">
                  <c:v>0.99048625792811851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B0-4C76-ACD3-F5A5CFB1909B}"/>
            </c:ext>
          </c:extLst>
        </c:ser>
        <c:ser>
          <c:idx val="2"/>
          <c:order val="2"/>
          <c:tx>
            <c:strRef>
              <c:f>'Evaluación de desempeño'!$I$34</c:f>
              <c:strCache>
                <c:ptCount val="1"/>
                <c:pt idx="0">
                  <c:v>Colaborador 3</c:v>
                </c:pt>
              </c:strCache>
            </c:strRef>
          </c:tx>
          <c:marker>
            <c:symbol val="none"/>
          </c:marker>
          <c:cat>
            <c:strRef>
              <c:f>'Evaluación de desempeño'!$B$36:$B$43</c:f>
              <c:strCache>
                <c:ptCount val="8"/>
                <c:pt idx="0">
                  <c:v>% Pedidos preparados en forma correcta</c:v>
                </c:pt>
                <c:pt idx="1">
                  <c:v>% Pedidos preparados en forma completa</c:v>
                </c:pt>
                <c:pt idx="2">
                  <c:v>% Calidad de picking</c:v>
                </c:pt>
                <c:pt idx="3">
                  <c:v>Productividad</c:v>
                </c:pt>
                <c:pt idx="4">
                  <c:v>% Cursos aprobados (capacitación)</c:v>
                </c:pt>
                <c:pt idx="5">
                  <c:v>Nro de faltas</c:v>
                </c:pt>
                <c:pt idx="6">
                  <c:v>Nro de tardanzas</c:v>
                </c:pt>
                <c:pt idx="7">
                  <c:v>Nro de errores o malas prácticas</c:v>
                </c:pt>
              </c:strCache>
            </c:strRef>
          </c:cat>
          <c:val>
            <c:numRef>
              <c:f>'Evaluación de desempeño'!$J$36:$J$43</c:f>
              <c:numCache>
                <c:formatCode>#,##0.00</c:formatCode>
                <c:ptCount val="8"/>
                <c:pt idx="0">
                  <c:v>0.88736842105263158</c:v>
                </c:pt>
                <c:pt idx="1">
                  <c:v>0.91489361702127669</c:v>
                </c:pt>
                <c:pt idx="2">
                  <c:v>0.85941889825384965</c:v>
                </c:pt>
                <c:pt idx="3">
                  <c:v>0.61111111111111116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B0-4C76-ACD3-F5A5CFB1909B}"/>
            </c:ext>
          </c:extLst>
        </c:ser>
        <c:ser>
          <c:idx val="3"/>
          <c:order val="3"/>
          <c:tx>
            <c:strRef>
              <c:f>'Evaluación de desempeño'!$K$34</c:f>
              <c:strCache>
                <c:ptCount val="1"/>
                <c:pt idx="0">
                  <c:v>Colaborador 4</c:v>
                </c:pt>
              </c:strCache>
            </c:strRef>
          </c:tx>
          <c:marker>
            <c:symbol val="none"/>
          </c:marker>
          <c:val>
            <c:numRef>
              <c:f>'Evaluación de desempeño'!$L$36:$L$43</c:f>
              <c:numCache>
                <c:formatCode>#,##0.00</c:formatCode>
                <c:ptCount val="8"/>
                <c:pt idx="0">
                  <c:v>1</c:v>
                </c:pt>
                <c:pt idx="1">
                  <c:v>0.88829787234042556</c:v>
                </c:pt>
                <c:pt idx="2">
                  <c:v>0.94034875588273625</c:v>
                </c:pt>
                <c:pt idx="3">
                  <c:v>0.38888888888888884</c:v>
                </c:pt>
                <c:pt idx="4">
                  <c:v>0.90697674418604657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B0-4C76-ACD3-F5A5CFB1909B}"/>
            </c:ext>
          </c:extLst>
        </c:ser>
        <c:ser>
          <c:idx val="4"/>
          <c:order val="4"/>
          <c:tx>
            <c:strRef>
              <c:f>'Evaluación de desempeño'!$M$34</c:f>
              <c:strCache>
                <c:ptCount val="1"/>
                <c:pt idx="0">
                  <c:v>Colaborador 5</c:v>
                </c:pt>
              </c:strCache>
            </c:strRef>
          </c:tx>
          <c:marker>
            <c:symbol val="none"/>
          </c:marker>
          <c:val>
            <c:numRef>
              <c:f>'Evaluación de desempeño'!$N$36:$N$43</c:f>
              <c:numCache>
                <c:formatCode>#,##0.00</c:formatCode>
                <c:ptCount val="8"/>
                <c:pt idx="0">
                  <c:v>0.98105263157894751</c:v>
                </c:pt>
                <c:pt idx="1">
                  <c:v>0.88510638297872346</c:v>
                </c:pt>
                <c:pt idx="2">
                  <c:v>0.91921713669286476</c:v>
                </c:pt>
                <c:pt idx="3">
                  <c:v>0.66666666666666674</c:v>
                </c:pt>
                <c:pt idx="4">
                  <c:v>0.98308668076109951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B0-4C76-ACD3-F5A5CFB1909B}"/>
            </c:ext>
          </c:extLst>
        </c:ser>
        <c:ser>
          <c:idx val="6"/>
          <c:order val="5"/>
          <c:tx>
            <c:strRef>
              <c:f>'Evaluación de desempeño'!$O$34:$P$34</c:f>
              <c:strCache>
                <c:ptCount val="1"/>
                <c:pt idx="0">
                  <c:v>Colaborador 6</c:v>
                </c:pt>
              </c:strCache>
            </c:strRef>
          </c:tx>
          <c:marker>
            <c:symbol val="none"/>
          </c:marker>
          <c:val>
            <c:numRef>
              <c:f>'Evaluación de desempeño'!$P$36:$P$43</c:f>
              <c:numCache>
                <c:formatCode>#,##0.00</c:formatCode>
                <c:ptCount val="8"/>
                <c:pt idx="0">
                  <c:v>0.94000000000000006</c:v>
                </c:pt>
                <c:pt idx="1">
                  <c:v>0.98936170212765973</c:v>
                </c:pt>
                <c:pt idx="2">
                  <c:v>0.98449446993136314</c:v>
                </c:pt>
                <c:pt idx="3">
                  <c:v>0.33333333333333337</c:v>
                </c:pt>
                <c:pt idx="4">
                  <c:v>0.85729386892177595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C7-4681-BBB9-E7D94988BF68}"/>
            </c:ext>
          </c:extLst>
        </c:ser>
        <c:ser>
          <c:idx val="7"/>
          <c:order val="6"/>
          <c:tx>
            <c:strRef>
              <c:f>'Evaluación de desempeño'!$Q$34:$R$34</c:f>
              <c:strCache>
                <c:ptCount val="1"/>
                <c:pt idx="0">
                  <c:v>Colaborador 7</c:v>
                </c:pt>
              </c:strCache>
            </c:strRef>
          </c:tx>
          <c:marker>
            <c:symbol val="none"/>
          </c:marker>
          <c:val>
            <c:numRef>
              <c:f>'Evaluación de desempeño'!$R$36:$R$43</c:f>
              <c:numCache>
                <c:formatCode>#,##0.00</c:formatCode>
                <c:ptCount val="8"/>
                <c:pt idx="0">
                  <c:v>0.9252631578947369</c:v>
                </c:pt>
                <c:pt idx="1">
                  <c:v>0.94255319148936179</c:v>
                </c:pt>
                <c:pt idx="2">
                  <c:v>0.92321206301788816</c:v>
                </c:pt>
                <c:pt idx="3">
                  <c:v>0.33333333333333337</c:v>
                </c:pt>
                <c:pt idx="4">
                  <c:v>0.87103594080338265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C7-4681-BBB9-E7D94988BF68}"/>
            </c:ext>
          </c:extLst>
        </c:ser>
        <c:ser>
          <c:idx val="8"/>
          <c:order val="7"/>
          <c:tx>
            <c:strRef>
              <c:f>'Evaluación de desempeño'!$S$34:$T$34</c:f>
              <c:strCache>
                <c:ptCount val="1"/>
                <c:pt idx="0">
                  <c:v>Colaborador 8</c:v>
                </c:pt>
              </c:strCache>
            </c:strRef>
          </c:tx>
          <c:marker>
            <c:symbol val="none"/>
          </c:marker>
          <c:val>
            <c:numRef>
              <c:f>'Evaluación de desempeño'!$T$36:$T$43</c:f>
              <c:numCache>
                <c:formatCode>#,##0.00</c:formatCode>
                <c:ptCount val="8"/>
                <c:pt idx="0">
                  <c:v>0.97473684210526323</c:v>
                </c:pt>
                <c:pt idx="1">
                  <c:v>0.87872340425531914</c:v>
                </c:pt>
                <c:pt idx="2">
                  <c:v>0.90671313583934943</c:v>
                </c:pt>
                <c:pt idx="3">
                  <c:v>0.27777777777777779</c:v>
                </c:pt>
                <c:pt idx="4">
                  <c:v>0.88689217758985206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3C7-4681-BBB9-E7D94988BF68}"/>
            </c:ext>
          </c:extLst>
        </c:ser>
        <c:ser>
          <c:idx val="9"/>
          <c:order val="8"/>
          <c:tx>
            <c:strRef>
              <c:f>'Evaluación de desempeño'!$U$34:$V$34</c:f>
              <c:strCache>
                <c:ptCount val="1"/>
                <c:pt idx="0">
                  <c:v>Colaborador 9</c:v>
                </c:pt>
              </c:strCache>
            </c:strRef>
          </c:tx>
          <c:marker>
            <c:symbol val="none"/>
          </c:marker>
          <c:val>
            <c:numRef>
              <c:f>'Evaluación de desempeño'!$V$36:$V$43</c:f>
              <c:numCache>
                <c:formatCode>#,##0.00</c:formatCode>
                <c:ptCount val="8"/>
                <c:pt idx="0">
                  <c:v>0.93894736842105264</c:v>
                </c:pt>
                <c:pt idx="1">
                  <c:v>0.94787234042553203</c:v>
                </c:pt>
                <c:pt idx="2">
                  <c:v>0.94215299263842955</c:v>
                </c:pt>
                <c:pt idx="3">
                  <c:v>1</c:v>
                </c:pt>
                <c:pt idx="4">
                  <c:v>0.93868921775898528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3C7-4681-BBB9-E7D94988BF68}"/>
            </c:ext>
          </c:extLst>
        </c:ser>
        <c:ser>
          <c:idx val="5"/>
          <c:order val="9"/>
          <c:tx>
            <c:strRef>
              <c:f>'Evaluación de desempeño'!$W$34</c:f>
              <c:strCache>
                <c:ptCount val="1"/>
                <c:pt idx="0">
                  <c:v>Colaborador 10</c:v>
                </c:pt>
              </c:strCache>
            </c:strRef>
          </c:tx>
          <c:marker>
            <c:symbol val="none"/>
          </c:marker>
          <c:val>
            <c:numRef>
              <c:f>'Evaluación de desempeño'!$X$36:$X$43</c:f>
              <c:numCache>
                <c:formatCode>#,##0.00</c:formatCode>
                <c:ptCount val="8"/>
                <c:pt idx="0">
                  <c:v>0.96315789473684221</c:v>
                </c:pt>
                <c:pt idx="1">
                  <c:v>0.85957446808510651</c:v>
                </c:pt>
                <c:pt idx="2">
                  <c:v>0.87641808030157553</c:v>
                </c:pt>
                <c:pt idx="3">
                  <c:v>0.55555555555555558</c:v>
                </c:pt>
                <c:pt idx="4">
                  <c:v>0.91754756871035947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B0-4C76-ACD3-F5A5CFB19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800640"/>
        <c:axId val="86822912"/>
      </c:radarChart>
      <c:catAx>
        <c:axId val="86800640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PE"/>
          </a:p>
        </c:txPr>
        <c:crossAx val="86822912"/>
        <c:crosses val="autoZero"/>
        <c:auto val="1"/>
        <c:lblAlgn val="ctr"/>
        <c:lblOffset val="100"/>
        <c:noMultiLvlLbl val="0"/>
      </c:catAx>
      <c:valAx>
        <c:axId val="868229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cross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es-PE"/>
          </a:p>
        </c:txPr>
        <c:crossAx val="86800640"/>
        <c:crosses val="autoZero"/>
        <c:crossBetween val="between"/>
      </c:valAx>
      <c:spPr>
        <a:noFill/>
      </c:spPr>
    </c:plotArea>
    <c:legend>
      <c:legendPos val="t"/>
      <c:overlay val="0"/>
      <c:spPr>
        <a:solidFill>
          <a:schemeClr val="accent6">
            <a:lumMod val="60000"/>
            <a:lumOff val="40000"/>
          </a:schemeClr>
        </a:solidFill>
        <a:ln>
          <a:solidFill>
            <a:schemeClr val="accent4">
              <a:lumMod val="75000"/>
            </a:schemeClr>
          </a:solidFill>
        </a:ln>
      </c:spPr>
      <c:txPr>
        <a:bodyPr/>
        <a:lstStyle/>
        <a:p>
          <a:pPr>
            <a:defRPr sz="800" b="1"/>
          </a:pPr>
          <a:endParaRPr lang="es-PE"/>
        </a:p>
      </c:txPr>
    </c:legend>
    <c:plotVisOnly val="1"/>
    <c:dispBlanksAs val="gap"/>
    <c:showDLblsOverMax val="0"/>
  </c:chart>
  <c:spPr>
    <a:solidFill>
      <a:srgbClr val="FFFF99"/>
    </a:solidFill>
    <a:ln>
      <a:solidFill>
        <a:srgbClr val="FF0000"/>
      </a:solidFill>
    </a:ln>
  </c:spPr>
  <c:txPr>
    <a:bodyPr/>
    <a:lstStyle/>
    <a:p>
      <a:pPr>
        <a:defRPr sz="800"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desempeño'!$B$36</c:f>
              <c:strCache>
                <c:ptCount val="1"/>
                <c:pt idx="0">
                  <c:v>% Pedidos preparados en forma correcta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E7-43E7-9F6B-8D7F2CA5C2F4}"/>
              </c:ext>
            </c:extLst>
          </c:dPt>
          <c:cat>
            <c:strRef>
              <c:f>'Evaluación de desempeño'!$H$7:$H$16</c:f>
              <c:strCache>
                <c:ptCount val="10"/>
                <c:pt idx="0">
                  <c:v>Colaborador 1</c:v>
                </c:pt>
                <c:pt idx="1">
                  <c:v>Colaborador 2</c:v>
                </c:pt>
                <c:pt idx="2">
                  <c:v>Colaborador 3</c:v>
                </c:pt>
                <c:pt idx="3">
                  <c:v>Colaborador 4</c:v>
                </c:pt>
                <c:pt idx="4">
                  <c:v>Colaborador 5</c:v>
                </c:pt>
                <c:pt idx="5">
                  <c:v>Colaborador 6</c:v>
                </c:pt>
                <c:pt idx="6">
                  <c:v>Colaborador 7</c:v>
                </c:pt>
                <c:pt idx="7">
                  <c:v>Colaborador 8</c:v>
                </c:pt>
                <c:pt idx="8">
                  <c:v>Colaborador 9</c:v>
                </c:pt>
                <c:pt idx="9">
                  <c:v>Colaborador 10</c:v>
                </c:pt>
              </c:strCache>
            </c:strRef>
          </c:cat>
          <c:val>
            <c:numRef>
              <c:f>('Evaluación de desempeño'!$E$36,'Evaluación de desempeño'!$G$36,'Evaluación de desempeño'!$I$36,'Evaluación de desempeño'!$K$36,'Evaluación de desempeño'!$M$36,'Evaluación de desempeño'!$O$36,'Evaluación de desempeño'!$Q$36,'Evaluación de desempeño'!$S$36,'Evaluación de desempeño'!$U$36,'Evaluación de desempeño'!$W$36)</c:f>
              <c:numCache>
                <c:formatCode>0.0%</c:formatCode>
                <c:ptCount val="10"/>
                <c:pt idx="0">
                  <c:v>0.84099999999999997</c:v>
                </c:pt>
                <c:pt idx="1">
                  <c:v>0.91</c:v>
                </c:pt>
                <c:pt idx="2">
                  <c:v>0.84299999999999997</c:v>
                </c:pt>
                <c:pt idx="3">
                  <c:v>0.95</c:v>
                </c:pt>
                <c:pt idx="4">
                  <c:v>0.93200000000000005</c:v>
                </c:pt>
                <c:pt idx="5">
                  <c:v>0.89300000000000002</c:v>
                </c:pt>
                <c:pt idx="6">
                  <c:v>0.879</c:v>
                </c:pt>
                <c:pt idx="7">
                  <c:v>0.92600000000000005</c:v>
                </c:pt>
                <c:pt idx="8">
                  <c:v>0.89200000000000002</c:v>
                </c:pt>
                <c:pt idx="9">
                  <c:v>0.91500000000000004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E7-43E7-9F6B-8D7F2CA5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desempeño'!$B$37</c:f>
              <c:strCache>
                <c:ptCount val="1"/>
                <c:pt idx="0">
                  <c:v>% Pedidos preparados en forma completa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4D9-46BC-BB27-E14623E5E0FF}"/>
              </c:ext>
            </c:extLst>
          </c:dPt>
          <c:cat>
            <c:strRef>
              <c:f>'Evaluación de desempeño'!$H$7:$H$16</c:f>
              <c:strCache>
                <c:ptCount val="10"/>
                <c:pt idx="0">
                  <c:v>Colaborador 1</c:v>
                </c:pt>
                <c:pt idx="1">
                  <c:v>Colaborador 2</c:v>
                </c:pt>
                <c:pt idx="2">
                  <c:v>Colaborador 3</c:v>
                </c:pt>
                <c:pt idx="3">
                  <c:v>Colaborador 4</c:v>
                </c:pt>
                <c:pt idx="4">
                  <c:v>Colaborador 5</c:v>
                </c:pt>
                <c:pt idx="5">
                  <c:v>Colaborador 6</c:v>
                </c:pt>
                <c:pt idx="6">
                  <c:v>Colaborador 7</c:v>
                </c:pt>
                <c:pt idx="7">
                  <c:v>Colaborador 8</c:v>
                </c:pt>
                <c:pt idx="8">
                  <c:v>Colaborador 9</c:v>
                </c:pt>
                <c:pt idx="9">
                  <c:v>Colaborador 10</c:v>
                </c:pt>
              </c:strCache>
            </c:strRef>
          </c:cat>
          <c:val>
            <c:numRef>
              <c:f>('Evaluación de desempeño'!$E$37,'Evaluación de desempeño'!$G$37,'Evaluación de desempeño'!$I$37,'Evaluación de desempeño'!$K$37,'Evaluación de desempeño'!$M$37,'Evaluación de desempeño'!$O$37,'Evaluación de desempeño'!$Q$37,'Evaluación de desempeño'!$S$37,'Evaluación de desempeño'!$U$37,'Evaluación de desempeño'!$W$37)</c:f>
              <c:numCache>
                <c:formatCode>0.0%</c:formatCode>
                <c:ptCount val="10"/>
                <c:pt idx="0">
                  <c:v>0.94</c:v>
                </c:pt>
                <c:pt idx="1">
                  <c:v>0.92700000000000005</c:v>
                </c:pt>
                <c:pt idx="2">
                  <c:v>0.86</c:v>
                </c:pt>
                <c:pt idx="3">
                  <c:v>0.83499999999999996</c:v>
                </c:pt>
                <c:pt idx="4">
                  <c:v>0.83199999999999996</c:v>
                </c:pt>
                <c:pt idx="5">
                  <c:v>0.93</c:v>
                </c:pt>
                <c:pt idx="6">
                  <c:v>0.88600000000000001</c:v>
                </c:pt>
                <c:pt idx="7">
                  <c:v>0.82599999999999996</c:v>
                </c:pt>
                <c:pt idx="8">
                  <c:v>0.89100000000000001</c:v>
                </c:pt>
                <c:pt idx="9">
                  <c:v>0.80800000000000005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D9-46BC-BB27-E14623E5E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desempeño'!$B$40</c:f>
              <c:strCache>
                <c:ptCount val="1"/>
                <c:pt idx="0">
                  <c:v>% Cursos aprobados (capacitación)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8CC-4EC5-9722-8D4546F3A07E}"/>
              </c:ext>
            </c:extLst>
          </c:dPt>
          <c:cat>
            <c:strRef>
              <c:f>'Evaluación de desempeño'!$H$7:$H$16</c:f>
              <c:strCache>
                <c:ptCount val="10"/>
                <c:pt idx="0">
                  <c:v>Colaborador 1</c:v>
                </c:pt>
                <c:pt idx="1">
                  <c:v>Colaborador 2</c:v>
                </c:pt>
                <c:pt idx="2">
                  <c:v>Colaborador 3</c:v>
                </c:pt>
                <c:pt idx="3">
                  <c:v>Colaborador 4</c:v>
                </c:pt>
                <c:pt idx="4">
                  <c:v>Colaborador 5</c:v>
                </c:pt>
                <c:pt idx="5">
                  <c:v>Colaborador 6</c:v>
                </c:pt>
                <c:pt idx="6">
                  <c:v>Colaborador 7</c:v>
                </c:pt>
                <c:pt idx="7">
                  <c:v>Colaborador 8</c:v>
                </c:pt>
                <c:pt idx="8">
                  <c:v>Colaborador 9</c:v>
                </c:pt>
                <c:pt idx="9">
                  <c:v>Colaborador 10</c:v>
                </c:pt>
              </c:strCache>
            </c:strRef>
          </c:cat>
          <c:val>
            <c:numRef>
              <c:f>('Evaluación de desempeño'!$E$40,'Evaluación de desempeño'!$G$40,'Evaluación de desempeño'!$I$40,'Evaluación de desempeño'!$K$40,'Evaluación de desempeño'!$M$40,'Evaluación de desempeño'!$O$40,'Evaluación de desempeño'!$Q$40,'Evaluación de desempeño'!$S$40,'Evaluación de desempeño'!$U$40,'Evaluación de desempeño'!$W$40)</c:f>
              <c:numCache>
                <c:formatCode>0.0%</c:formatCode>
                <c:ptCount val="10"/>
                <c:pt idx="0">
                  <c:v>0.90600000000000003</c:v>
                </c:pt>
                <c:pt idx="1">
                  <c:v>0.93700000000000006</c:v>
                </c:pt>
                <c:pt idx="2">
                  <c:v>0.94599999999999995</c:v>
                </c:pt>
                <c:pt idx="3">
                  <c:v>0.85799999999999998</c:v>
                </c:pt>
                <c:pt idx="4">
                  <c:v>0.93</c:v>
                </c:pt>
                <c:pt idx="5">
                  <c:v>0.81100000000000005</c:v>
                </c:pt>
                <c:pt idx="6">
                  <c:v>0.82399999999999995</c:v>
                </c:pt>
                <c:pt idx="7">
                  <c:v>0.83899999999999997</c:v>
                </c:pt>
                <c:pt idx="8">
                  <c:v>0.88800000000000001</c:v>
                </c:pt>
                <c:pt idx="9">
                  <c:v>0.86799999999999999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CC-4EC5-9722-8D4546F3A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desempeño'!$B$38</c:f>
              <c:strCache>
                <c:ptCount val="1"/>
                <c:pt idx="0">
                  <c:v>% Calidad de picking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5C-48B0-BE89-017AA117CB63}"/>
              </c:ext>
            </c:extLst>
          </c:dPt>
          <c:cat>
            <c:strRef>
              <c:f>'Evaluación de desempeño'!$H$7:$H$16</c:f>
              <c:strCache>
                <c:ptCount val="10"/>
                <c:pt idx="0">
                  <c:v>Colaborador 1</c:v>
                </c:pt>
                <c:pt idx="1">
                  <c:v>Colaborador 2</c:v>
                </c:pt>
                <c:pt idx="2">
                  <c:v>Colaborador 3</c:v>
                </c:pt>
                <c:pt idx="3">
                  <c:v>Colaborador 4</c:v>
                </c:pt>
                <c:pt idx="4">
                  <c:v>Colaborador 5</c:v>
                </c:pt>
                <c:pt idx="5">
                  <c:v>Colaborador 6</c:v>
                </c:pt>
                <c:pt idx="6">
                  <c:v>Colaborador 7</c:v>
                </c:pt>
                <c:pt idx="7">
                  <c:v>Colaborador 8</c:v>
                </c:pt>
                <c:pt idx="8">
                  <c:v>Colaborador 9</c:v>
                </c:pt>
                <c:pt idx="9">
                  <c:v>Colaborador 10</c:v>
                </c:pt>
              </c:strCache>
            </c:strRef>
          </c:cat>
          <c:val>
            <c:numRef>
              <c:f>('Evaluación de desempeño'!$E$38,'Evaluación de desempeño'!$G$38,'Evaluación de desempeño'!$I$38,'Evaluación de desempeño'!$K$38,'Evaluación de desempeño'!$M$38,'Evaluación de desempeño'!$O$38,'Evaluación de desempeño'!$Q$38,'Evaluación de desempeño'!$S$38,'Evaluación de desempeño'!$U$38,'Evaluación de desempeño'!$W$38)</c:f>
              <c:numCache>
                <c:formatCode>0.0%</c:formatCode>
                <c:ptCount val="10"/>
                <c:pt idx="0">
                  <c:v>0.79053999999999991</c:v>
                </c:pt>
                <c:pt idx="1">
                  <c:v>0.84357000000000004</c:v>
                </c:pt>
                <c:pt idx="2">
                  <c:v>0.72497999999999996</c:v>
                </c:pt>
                <c:pt idx="3">
                  <c:v>0.7932499999999999</c:v>
                </c:pt>
                <c:pt idx="4">
                  <c:v>0.775424</c:v>
                </c:pt>
                <c:pt idx="5">
                  <c:v>0.83049000000000006</c:v>
                </c:pt>
                <c:pt idx="6">
                  <c:v>0.77879399999999999</c:v>
                </c:pt>
                <c:pt idx="7">
                  <c:v>0.764876</c:v>
                </c:pt>
                <c:pt idx="8">
                  <c:v>0.79477200000000003</c:v>
                </c:pt>
                <c:pt idx="9">
                  <c:v>0.73932000000000009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5C-48B0-BE89-017AA117C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desempeño'!$B$39</c:f>
              <c:strCache>
                <c:ptCount val="1"/>
                <c:pt idx="0">
                  <c:v>Productividad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801-410F-830E-DA6E57AE838A}"/>
              </c:ext>
            </c:extLst>
          </c:dPt>
          <c:cat>
            <c:strRef>
              <c:f>'Evaluación de desempeño'!$H$7:$H$16</c:f>
              <c:strCache>
                <c:ptCount val="10"/>
                <c:pt idx="0">
                  <c:v>Colaborador 1</c:v>
                </c:pt>
                <c:pt idx="1">
                  <c:v>Colaborador 2</c:v>
                </c:pt>
                <c:pt idx="2">
                  <c:v>Colaborador 3</c:v>
                </c:pt>
                <c:pt idx="3">
                  <c:v>Colaborador 4</c:v>
                </c:pt>
                <c:pt idx="4">
                  <c:v>Colaborador 5</c:v>
                </c:pt>
                <c:pt idx="5">
                  <c:v>Colaborador 6</c:v>
                </c:pt>
                <c:pt idx="6">
                  <c:v>Colaborador 7</c:v>
                </c:pt>
                <c:pt idx="7">
                  <c:v>Colaborador 8</c:v>
                </c:pt>
                <c:pt idx="8">
                  <c:v>Colaborador 9</c:v>
                </c:pt>
                <c:pt idx="9">
                  <c:v>Colaborador 10</c:v>
                </c:pt>
              </c:strCache>
            </c:strRef>
          </c:cat>
          <c:val>
            <c:numRef>
              <c:f>('Evaluación de desempeño'!$E$39,'Evaluación de desempeño'!$G$39,'Evaluación de desempeño'!$I$39,'Evaluación de desempeño'!$K$39,'Evaluación de desempeño'!$M$39,'Evaluación de desempeño'!$O$39,'Evaluación de desempeño'!$Q$39,'Evaluación de desempeño'!$S$39,'Evaluación de desempeño'!$U$39,'Evaluación de desempeño'!$W$39)</c:f>
              <c:numCache>
                <c:formatCode>_ * #,##0_ ;_ * \-#,##0_ ;_ * "-"??_ ;_ @_ </c:formatCode>
                <c:ptCount val="10"/>
                <c:pt idx="0">
                  <c:v>13</c:v>
                </c:pt>
                <c:pt idx="1">
                  <c:v>6</c:v>
                </c:pt>
                <c:pt idx="2">
                  <c:v>11</c:v>
                </c:pt>
                <c:pt idx="3">
                  <c:v>7</c:v>
                </c:pt>
                <c:pt idx="4">
                  <c:v>12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18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01-410F-830E-DA6E57AE8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desempeño'!$B$42</c:f>
              <c:strCache>
                <c:ptCount val="1"/>
                <c:pt idx="0">
                  <c:v>Nro de tardanzas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370-4A1B-A497-204064AFDB3A}"/>
              </c:ext>
            </c:extLst>
          </c:dPt>
          <c:cat>
            <c:strRef>
              <c:f>'Evaluación de desempeño'!$H$7:$H$16</c:f>
              <c:strCache>
                <c:ptCount val="10"/>
                <c:pt idx="0">
                  <c:v>Colaborador 1</c:v>
                </c:pt>
                <c:pt idx="1">
                  <c:v>Colaborador 2</c:v>
                </c:pt>
                <c:pt idx="2">
                  <c:v>Colaborador 3</c:v>
                </c:pt>
                <c:pt idx="3">
                  <c:v>Colaborador 4</c:v>
                </c:pt>
                <c:pt idx="4">
                  <c:v>Colaborador 5</c:v>
                </c:pt>
                <c:pt idx="5">
                  <c:v>Colaborador 6</c:v>
                </c:pt>
                <c:pt idx="6">
                  <c:v>Colaborador 7</c:v>
                </c:pt>
                <c:pt idx="7">
                  <c:v>Colaborador 8</c:v>
                </c:pt>
                <c:pt idx="8">
                  <c:v>Colaborador 9</c:v>
                </c:pt>
                <c:pt idx="9">
                  <c:v>Colaborador 10</c:v>
                </c:pt>
              </c:strCache>
            </c:strRef>
          </c:cat>
          <c:val>
            <c:numRef>
              <c:f>('Evaluación de desempeño'!$E$42,'Evaluación de desempeño'!$G$42,'Evaluación de desempeño'!$I$42,'Evaluación de desempeño'!$K$42,'Evaluación de desempeño'!$M$42,'Evaluación de desempeño'!$O$42,'Evaluación de desempeño'!$Q$42,'Evaluación de desempeño'!$S$42,'Evaluación de desempeño'!$U$42,'Evaluación de desempeño'!$W$42)</c:f>
              <c:numCache>
                <c:formatCode>_ * #,##0_ ;_ * \-#,##0_ ;_ * "-"??_ ;_ @_ </c:formatCode>
                <c:ptCount val="10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70-4A1B-A497-204064AFD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desempeño'!$B$41</c:f>
              <c:strCache>
                <c:ptCount val="1"/>
                <c:pt idx="0">
                  <c:v>Nro de faltas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D0-43D4-B8A3-153B7879F5AF}"/>
              </c:ext>
            </c:extLst>
          </c:dPt>
          <c:cat>
            <c:strRef>
              <c:f>'Evaluación de desempeño'!$H$7:$H$16</c:f>
              <c:strCache>
                <c:ptCount val="10"/>
                <c:pt idx="0">
                  <c:v>Colaborador 1</c:v>
                </c:pt>
                <c:pt idx="1">
                  <c:v>Colaborador 2</c:v>
                </c:pt>
                <c:pt idx="2">
                  <c:v>Colaborador 3</c:v>
                </c:pt>
                <c:pt idx="3">
                  <c:v>Colaborador 4</c:v>
                </c:pt>
                <c:pt idx="4">
                  <c:v>Colaborador 5</c:v>
                </c:pt>
                <c:pt idx="5">
                  <c:v>Colaborador 6</c:v>
                </c:pt>
                <c:pt idx="6">
                  <c:v>Colaborador 7</c:v>
                </c:pt>
                <c:pt idx="7">
                  <c:v>Colaborador 8</c:v>
                </c:pt>
                <c:pt idx="8">
                  <c:v>Colaborador 9</c:v>
                </c:pt>
                <c:pt idx="9">
                  <c:v>Colaborador 10</c:v>
                </c:pt>
              </c:strCache>
            </c:strRef>
          </c:cat>
          <c:val>
            <c:numRef>
              <c:f>('Evaluación de desempeño'!$E$41,'Evaluación de desempeño'!$G$41,'Evaluación de desempeño'!$I$41,'Evaluación de desempeño'!$K$41,'Evaluación de desempeño'!$M$41,'Evaluación de desempeño'!$O$41,'Evaluación de desempeño'!$Q$41,'Evaluación de desempeño'!$S$41,'Evaluación de desempeño'!$U$41,'Evaluación de desempeño'!$W$41)</c:f>
              <c:numCache>
                <c:formatCode>_ * #,##0_ ;_ * \-#,##0_ ;_ * "-"??_ ;_ @_ </c:formatCode>
                <c:ptCount val="10"/>
                <c:pt idx="0">
                  <c:v>1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D0-43D4-B8A3-153B7879F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desempeño'!$B$43</c:f>
              <c:strCache>
                <c:ptCount val="1"/>
                <c:pt idx="0">
                  <c:v>Nro de errores o malas prácticas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BA9-43D4-B3E7-D8FBE50B4F00}"/>
              </c:ext>
            </c:extLst>
          </c:dPt>
          <c:cat>
            <c:strRef>
              <c:f>'Evaluación de desempeño'!$H$7:$H$16</c:f>
              <c:strCache>
                <c:ptCount val="10"/>
                <c:pt idx="0">
                  <c:v>Colaborador 1</c:v>
                </c:pt>
                <c:pt idx="1">
                  <c:v>Colaborador 2</c:v>
                </c:pt>
                <c:pt idx="2">
                  <c:v>Colaborador 3</c:v>
                </c:pt>
                <c:pt idx="3">
                  <c:v>Colaborador 4</c:v>
                </c:pt>
                <c:pt idx="4">
                  <c:v>Colaborador 5</c:v>
                </c:pt>
                <c:pt idx="5">
                  <c:v>Colaborador 6</c:v>
                </c:pt>
                <c:pt idx="6">
                  <c:v>Colaborador 7</c:v>
                </c:pt>
                <c:pt idx="7">
                  <c:v>Colaborador 8</c:v>
                </c:pt>
                <c:pt idx="8">
                  <c:v>Colaborador 9</c:v>
                </c:pt>
                <c:pt idx="9">
                  <c:v>Colaborador 10</c:v>
                </c:pt>
              </c:strCache>
            </c:strRef>
          </c:cat>
          <c:val>
            <c:numRef>
              <c:f>('Evaluación de desempeño'!$E$43,'Evaluación de desempeño'!$G$43,'Evaluación de desempeño'!$I$43,'Evaluación de desempeño'!$K$43,'Evaluación de desempeño'!$M$43,'Evaluación de desempeño'!$O$43,'Evaluación de desempeño'!$Q$43,'Evaluación de desempeño'!$S$43,'Evaluación de desempeño'!$U$43,'Evaluación de desempeño'!$W$43)</c:f>
              <c:numCache>
                <c:formatCode>_ * #,##0_ ;_ * \-#,##0_ ;_ * "-"??_ ;_ @_ </c:formatCode>
                <c:ptCount val="10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A9-43D4-B3E7-D8FBE50B4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48</xdr:row>
      <xdr:rowOff>19049</xdr:rowOff>
    </xdr:from>
    <xdr:to>
      <xdr:col>9</xdr:col>
      <xdr:colOff>314325</xdr:colOff>
      <xdr:row>78</xdr:row>
      <xdr:rowOff>28575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79</xdr:row>
      <xdr:rowOff>76200</xdr:rowOff>
    </xdr:from>
    <xdr:to>
      <xdr:col>5</xdr:col>
      <xdr:colOff>57150</xdr:colOff>
      <xdr:row>92</xdr:row>
      <xdr:rowOff>123825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314325</xdr:colOff>
      <xdr:row>79</xdr:row>
      <xdr:rowOff>66675</xdr:rowOff>
    </xdr:from>
    <xdr:to>
      <xdr:col>12</xdr:col>
      <xdr:colOff>171450</xdr:colOff>
      <xdr:row>92</xdr:row>
      <xdr:rowOff>114300</xdr:rowOff>
    </xdr:to>
    <xdr:graphicFrame macro="">
      <xdr:nvGraphicFramePr>
        <xdr:cNvPr id="11" name="2 Gráfico">
          <a:extLst>
            <a:ext uri="{FF2B5EF4-FFF2-40B4-BE49-F238E27FC236}">
              <a16:creationId xmlns:a16="http://schemas.microsoft.com/office/drawing/2014/main" id="{EAD35577-6CD5-429F-9E58-7C2B5B2803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76200</xdr:colOff>
      <xdr:row>107</xdr:row>
      <xdr:rowOff>66675</xdr:rowOff>
    </xdr:from>
    <xdr:to>
      <xdr:col>5</xdr:col>
      <xdr:colOff>57150</xdr:colOff>
      <xdr:row>120</xdr:row>
      <xdr:rowOff>114300</xdr:rowOff>
    </xdr:to>
    <xdr:graphicFrame macro="">
      <xdr:nvGraphicFramePr>
        <xdr:cNvPr id="12" name="2 Gráfico">
          <a:extLst>
            <a:ext uri="{FF2B5EF4-FFF2-40B4-BE49-F238E27FC236}">
              <a16:creationId xmlns:a16="http://schemas.microsoft.com/office/drawing/2014/main" id="{6A572372-CE52-4EC3-8BA2-375C810796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66675</xdr:colOff>
      <xdr:row>93</xdr:row>
      <xdr:rowOff>85725</xdr:rowOff>
    </xdr:from>
    <xdr:to>
      <xdr:col>5</xdr:col>
      <xdr:colOff>47625</xdr:colOff>
      <xdr:row>106</xdr:row>
      <xdr:rowOff>133350</xdr:rowOff>
    </xdr:to>
    <xdr:graphicFrame macro="">
      <xdr:nvGraphicFramePr>
        <xdr:cNvPr id="13" name="2 Gráfico">
          <a:extLst>
            <a:ext uri="{FF2B5EF4-FFF2-40B4-BE49-F238E27FC236}">
              <a16:creationId xmlns:a16="http://schemas.microsoft.com/office/drawing/2014/main" id="{F3B05261-24F8-48A6-9272-489BB9C793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304800</xdr:colOff>
      <xdr:row>93</xdr:row>
      <xdr:rowOff>76200</xdr:rowOff>
    </xdr:from>
    <xdr:to>
      <xdr:col>12</xdr:col>
      <xdr:colOff>161925</xdr:colOff>
      <xdr:row>106</xdr:row>
      <xdr:rowOff>123825</xdr:rowOff>
    </xdr:to>
    <xdr:graphicFrame macro="">
      <xdr:nvGraphicFramePr>
        <xdr:cNvPr id="14" name="2 Gráfico">
          <a:extLst>
            <a:ext uri="{FF2B5EF4-FFF2-40B4-BE49-F238E27FC236}">
              <a16:creationId xmlns:a16="http://schemas.microsoft.com/office/drawing/2014/main" id="{76E7728D-B825-4907-BC8F-09E0641788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66675</xdr:colOff>
      <xdr:row>121</xdr:row>
      <xdr:rowOff>76200</xdr:rowOff>
    </xdr:from>
    <xdr:to>
      <xdr:col>5</xdr:col>
      <xdr:colOff>47625</xdr:colOff>
      <xdr:row>134</xdr:row>
      <xdr:rowOff>123825</xdr:rowOff>
    </xdr:to>
    <xdr:graphicFrame macro="">
      <xdr:nvGraphicFramePr>
        <xdr:cNvPr id="15" name="2 Gráfico">
          <a:extLst>
            <a:ext uri="{FF2B5EF4-FFF2-40B4-BE49-F238E27FC236}">
              <a16:creationId xmlns:a16="http://schemas.microsoft.com/office/drawing/2014/main" id="{0D06FC99-A6EC-450D-91FA-4A9D4309CD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314325</xdr:colOff>
      <xdr:row>107</xdr:row>
      <xdr:rowOff>95250</xdr:rowOff>
    </xdr:from>
    <xdr:to>
      <xdr:col>12</xdr:col>
      <xdr:colOff>171450</xdr:colOff>
      <xdr:row>120</xdr:row>
      <xdr:rowOff>142875</xdr:rowOff>
    </xdr:to>
    <xdr:graphicFrame macro="">
      <xdr:nvGraphicFramePr>
        <xdr:cNvPr id="16" name="2 Gráfico">
          <a:extLst>
            <a:ext uri="{FF2B5EF4-FFF2-40B4-BE49-F238E27FC236}">
              <a16:creationId xmlns:a16="http://schemas.microsoft.com/office/drawing/2014/main" id="{9A2BDFE8-98EF-41FF-B99B-AE124093C1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304800</xdr:colOff>
      <xdr:row>121</xdr:row>
      <xdr:rowOff>104775</xdr:rowOff>
    </xdr:from>
    <xdr:to>
      <xdr:col>12</xdr:col>
      <xdr:colOff>161925</xdr:colOff>
      <xdr:row>135</xdr:row>
      <xdr:rowOff>0</xdr:rowOff>
    </xdr:to>
    <xdr:graphicFrame macro="">
      <xdr:nvGraphicFramePr>
        <xdr:cNvPr id="17" name="2 Gráfico">
          <a:extLst>
            <a:ext uri="{FF2B5EF4-FFF2-40B4-BE49-F238E27FC236}">
              <a16:creationId xmlns:a16="http://schemas.microsoft.com/office/drawing/2014/main" id="{74DBFA2E-4308-497E-9803-4C88A0DB90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47"/>
  <sheetViews>
    <sheetView showGridLines="0" tabSelected="1" zoomScaleNormal="100" workbookViewId="0"/>
  </sheetViews>
  <sheetFormatPr baseColWidth="10" defaultColWidth="12" defaultRowHeight="12" x14ac:dyDescent="0.2"/>
  <cols>
    <col min="1" max="1" width="2.33203125" style="1" customWidth="1"/>
    <col min="2" max="2" width="38.6640625" style="1" customWidth="1"/>
    <col min="3" max="28" width="12.5" style="1" customWidth="1"/>
    <col min="29" max="16384" width="12" style="1"/>
  </cols>
  <sheetData>
    <row r="2" spans="1:11" ht="15.75" x14ac:dyDescent="0.25">
      <c r="B2" s="2" t="s">
        <v>13</v>
      </c>
    </row>
    <row r="4" spans="1:11" ht="15.75" x14ac:dyDescent="0.25">
      <c r="B4" s="2" t="s">
        <v>40</v>
      </c>
      <c r="H4" s="2" t="s">
        <v>27</v>
      </c>
    </row>
    <row r="5" spans="1:11" ht="6.75" customHeight="1" x14ac:dyDescent="0.2"/>
    <row r="6" spans="1:11" s="3" customFormat="1" ht="24" x14ac:dyDescent="0.2">
      <c r="C6" s="4" t="s">
        <v>1</v>
      </c>
      <c r="D6" s="4" t="s">
        <v>9</v>
      </c>
      <c r="E6" s="4" t="s">
        <v>10</v>
      </c>
      <c r="F6" s="4" t="s">
        <v>14</v>
      </c>
      <c r="J6" s="5" t="s">
        <v>12</v>
      </c>
      <c r="K6" s="5" t="s">
        <v>26</v>
      </c>
    </row>
    <row r="7" spans="1:11" x14ac:dyDescent="0.2">
      <c r="A7" s="6">
        <v>1</v>
      </c>
      <c r="B7" s="7" t="s">
        <v>17</v>
      </c>
      <c r="C7" s="8" t="s">
        <v>5</v>
      </c>
      <c r="D7" s="7" t="s">
        <v>7</v>
      </c>
      <c r="E7" s="9">
        <v>0.2</v>
      </c>
      <c r="F7" s="10">
        <v>0.9</v>
      </c>
      <c r="H7" s="11" t="s">
        <v>30</v>
      </c>
      <c r="I7" s="11"/>
      <c r="J7" s="12">
        <f t="shared" ref="J7:J16" si="0">INDEX($E$45:$Z$45,1,MATCH($H7,$E$34:$Z$34,0)+1)</f>
        <v>0.81858487884047892</v>
      </c>
      <c r="K7" s="11">
        <f>RANK(J7,$J$7:$J$16)</f>
        <v>2</v>
      </c>
    </row>
    <row r="8" spans="1:11" x14ac:dyDescent="0.2">
      <c r="A8" s="6">
        <v>2</v>
      </c>
      <c r="B8" s="7" t="s">
        <v>18</v>
      </c>
      <c r="C8" s="8" t="s">
        <v>5</v>
      </c>
      <c r="D8" s="7" t="s">
        <v>7</v>
      </c>
      <c r="E8" s="9">
        <v>0.2</v>
      </c>
      <c r="F8" s="10">
        <v>0.9</v>
      </c>
      <c r="H8" s="11" t="s">
        <v>31</v>
      </c>
      <c r="I8" s="11"/>
      <c r="J8" s="12">
        <f t="shared" si="0"/>
        <v>0.73786161571442443</v>
      </c>
      <c r="K8" s="11">
        <f t="shared" ref="K8:K16" si="1">RANK(J8,$J$7:$J$16)</f>
        <v>7</v>
      </c>
    </row>
    <row r="9" spans="1:11" x14ac:dyDescent="0.2">
      <c r="A9" s="6">
        <v>3</v>
      </c>
      <c r="B9" s="7" t="s">
        <v>19</v>
      </c>
      <c r="C9" s="8" t="s">
        <v>5</v>
      </c>
      <c r="D9" s="7" t="s">
        <v>7</v>
      </c>
      <c r="E9" s="9">
        <v>0.2</v>
      </c>
      <c r="F9" s="9">
        <f>+F7*F8</f>
        <v>0.81</v>
      </c>
      <c r="H9" s="11" t="s">
        <v>32</v>
      </c>
      <c r="I9" s="11"/>
      <c r="J9" s="12">
        <f t="shared" si="0"/>
        <v>0.82400285393221839</v>
      </c>
      <c r="K9" s="11">
        <f t="shared" si="1"/>
        <v>1</v>
      </c>
    </row>
    <row r="10" spans="1:11" x14ac:dyDescent="0.2">
      <c r="A10" s="6">
        <v>4</v>
      </c>
      <c r="B10" s="7" t="s">
        <v>16</v>
      </c>
      <c r="C10" s="8" t="s">
        <v>20</v>
      </c>
      <c r="D10" s="7" t="s">
        <v>7</v>
      </c>
      <c r="E10" s="9">
        <v>0.15</v>
      </c>
      <c r="F10" s="13">
        <v>15</v>
      </c>
      <c r="H10" s="11" t="s">
        <v>33</v>
      </c>
      <c r="I10" s="11"/>
      <c r="J10" s="12">
        <f t="shared" si="0"/>
        <v>0.71476033339657041</v>
      </c>
      <c r="K10" s="11">
        <f t="shared" si="1"/>
        <v>8</v>
      </c>
    </row>
    <row r="11" spans="1:11" x14ac:dyDescent="0.2">
      <c r="A11" s="6">
        <v>5</v>
      </c>
      <c r="B11" s="7" t="s">
        <v>21</v>
      </c>
      <c r="C11" s="8" t="s">
        <v>5</v>
      </c>
      <c r="D11" s="7" t="s">
        <v>7</v>
      </c>
      <c r="E11" s="9">
        <v>0.1</v>
      </c>
      <c r="F11" s="10">
        <v>0.8</v>
      </c>
      <c r="H11" s="11" t="s">
        <v>34</v>
      </c>
      <c r="I11" s="11"/>
      <c r="J11" s="12">
        <f t="shared" si="0"/>
        <v>0.80538389832621715</v>
      </c>
      <c r="K11" s="11">
        <f t="shared" si="1"/>
        <v>4</v>
      </c>
    </row>
    <row r="12" spans="1:11" x14ac:dyDescent="0.2">
      <c r="A12" s="6">
        <v>6</v>
      </c>
      <c r="B12" s="7" t="s">
        <v>22</v>
      </c>
      <c r="C12" s="8" t="s">
        <v>24</v>
      </c>
      <c r="D12" s="7" t="s">
        <v>6</v>
      </c>
      <c r="E12" s="9">
        <v>0.05</v>
      </c>
      <c r="F12" s="13">
        <v>2</v>
      </c>
      <c r="H12" s="11" t="s">
        <v>35</v>
      </c>
      <c r="I12" s="11"/>
      <c r="J12" s="12">
        <f t="shared" si="0"/>
        <v>0.76850062130398222</v>
      </c>
      <c r="K12" s="11">
        <f t="shared" si="1"/>
        <v>5</v>
      </c>
    </row>
    <row r="13" spans="1:11" x14ac:dyDescent="0.2">
      <c r="A13" s="6">
        <v>7</v>
      </c>
      <c r="B13" s="7" t="s">
        <v>23</v>
      </c>
      <c r="C13" s="8" t="s">
        <v>24</v>
      </c>
      <c r="D13" s="7" t="s">
        <v>6</v>
      </c>
      <c r="E13" s="9">
        <v>0.05</v>
      </c>
      <c r="F13" s="13">
        <v>3</v>
      </c>
      <c r="H13" s="11" t="s">
        <v>36</v>
      </c>
      <c r="I13" s="11"/>
      <c r="J13" s="12">
        <f t="shared" si="0"/>
        <v>0.69530927656073571</v>
      </c>
      <c r="K13" s="11">
        <f t="shared" si="1"/>
        <v>9</v>
      </c>
    </row>
    <row r="14" spans="1:11" x14ac:dyDescent="0.2">
      <c r="A14" s="6">
        <v>8</v>
      </c>
      <c r="B14" s="7" t="s">
        <v>25</v>
      </c>
      <c r="C14" s="8" t="s">
        <v>5</v>
      </c>
      <c r="D14" s="7" t="s">
        <v>6</v>
      </c>
      <c r="E14" s="9">
        <v>0.05</v>
      </c>
      <c r="F14" s="13">
        <v>2</v>
      </c>
      <c r="H14" s="11" t="s">
        <v>37</v>
      </c>
      <c r="I14" s="11"/>
      <c r="J14" s="12">
        <f t="shared" si="0"/>
        <v>0.68239056086563821</v>
      </c>
      <c r="K14" s="11">
        <f t="shared" si="1"/>
        <v>10</v>
      </c>
    </row>
    <row r="15" spans="1:11" x14ac:dyDescent="0.2">
      <c r="E15" s="14">
        <f>SUM(E7:E14)</f>
        <v>1.0000000000000002</v>
      </c>
      <c r="H15" s="11" t="s">
        <v>38</v>
      </c>
      <c r="I15" s="11"/>
      <c r="J15" s="12">
        <f t="shared" si="0"/>
        <v>0.80966346207290152</v>
      </c>
      <c r="K15" s="11">
        <f t="shared" si="1"/>
        <v>3</v>
      </c>
    </row>
    <row r="16" spans="1:11" x14ac:dyDescent="0.2">
      <c r="H16" s="11" t="s">
        <v>39</v>
      </c>
      <c r="I16" s="11"/>
      <c r="J16" s="12">
        <f t="shared" si="0"/>
        <v>0.76491817882907431</v>
      </c>
      <c r="K16" s="11">
        <f t="shared" si="1"/>
        <v>6</v>
      </c>
    </row>
    <row r="18" spans="2:10" ht="15.75" x14ac:dyDescent="0.25">
      <c r="B18" s="2" t="s">
        <v>41</v>
      </c>
    </row>
    <row r="20" spans="2:10" s="15" customFormat="1" ht="48" x14ac:dyDescent="0.2">
      <c r="C20" s="18" t="s">
        <v>17</v>
      </c>
      <c r="D20" s="18" t="s">
        <v>18</v>
      </c>
      <c r="E20" s="18" t="s">
        <v>19</v>
      </c>
      <c r="F20" s="18" t="s">
        <v>16</v>
      </c>
      <c r="G20" s="18" t="s">
        <v>21</v>
      </c>
      <c r="H20" s="18" t="s">
        <v>22</v>
      </c>
      <c r="I20" s="18" t="s">
        <v>23</v>
      </c>
      <c r="J20" s="18" t="s">
        <v>25</v>
      </c>
    </row>
    <row r="21" spans="2:10" x14ac:dyDescent="0.2">
      <c r="B21" s="21" t="s">
        <v>30</v>
      </c>
      <c r="C21" s="35">
        <v>0.84099999999999997</v>
      </c>
      <c r="D21" s="35">
        <v>0.94</v>
      </c>
      <c r="E21" s="35">
        <v>0.79053999999999991</v>
      </c>
      <c r="F21" s="34">
        <v>13</v>
      </c>
      <c r="G21" s="35">
        <v>0.90600000000000003</v>
      </c>
      <c r="H21" s="34">
        <v>1</v>
      </c>
      <c r="I21" s="34">
        <v>3</v>
      </c>
      <c r="J21" s="34">
        <v>2</v>
      </c>
    </row>
    <row r="22" spans="2:10" x14ac:dyDescent="0.2">
      <c r="B22" s="21" t="s">
        <v>31</v>
      </c>
      <c r="C22" s="35">
        <v>0.91</v>
      </c>
      <c r="D22" s="35">
        <v>0.92700000000000005</v>
      </c>
      <c r="E22" s="35">
        <v>0.84357000000000004</v>
      </c>
      <c r="F22" s="34">
        <v>6</v>
      </c>
      <c r="G22" s="35">
        <v>0.93700000000000006</v>
      </c>
      <c r="H22" s="34">
        <v>4</v>
      </c>
      <c r="I22" s="34">
        <v>4</v>
      </c>
      <c r="J22" s="34">
        <v>2</v>
      </c>
    </row>
    <row r="23" spans="2:10" x14ac:dyDescent="0.2">
      <c r="B23" s="21" t="s">
        <v>32</v>
      </c>
      <c r="C23" s="35">
        <v>0.84299999999999997</v>
      </c>
      <c r="D23" s="35">
        <v>0.86</v>
      </c>
      <c r="E23" s="35">
        <v>0.72497999999999996</v>
      </c>
      <c r="F23" s="34">
        <v>11</v>
      </c>
      <c r="G23" s="35">
        <v>0.94599999999999995</v>
      </c>
      <c r="H23" s="34">
        <v>1</v>
      </c>
      <c r="I23" s="34">
        <v>4</v>
      </c>
      <c r="J23" s="34">
        <v>1</v>
      </c>
    </row>
    <row r="24" spans="2:10" x14ac:dyDescent="0.2">
      <c r="B24" s="21" t="s">
        <v>33</v>
      </c>
      <c r="C24" s="35">
        <v>0.95</v>
      </c>
      <c r="D24" s="35">
        <v>0.83499999999999996</v>
      </c>
      <c r="E24" s="35">
        <v>0.7932499999999999</v>
      </c>
      <c r="F24" s="34">
        <v>7</v>
      </c>
      <c r="G24" s="35">
        <v>0.85799999999999998</v>
      </c>
      <c r="H24" s="34">
        <v>2</v>
      </c>
      <c r="I24" s="34">
        <v>3</v>
      </c>
      <c r="J24" s="34">
        <v>3</v>
      </c>
    </row>
    <row r="25" spans="2:10" x14ac:dyDescent="0.2">
      <c r="B25" s="21" t="s">
        <v>34</v>
      </c>
      <c r="C25" s="35">
        <v>0.93200000000000005</v>
      </c>
      <c r="D25" s="35">
        <v>0.83199999999999996</v>
      </c>
      <c r="E25" s="35">
        <v>0.775424</v>
      </c>
      <c r="F25" s="34">
        <v>12</v>
      </c>
      <c r="G25" s="35">
        <v>0.93</v>
      </c>
      <c r="H25" s="34">
        <v>3</v>
      </c>
      <c r="I25" s="34">
        <v>1</v>
      </c>
      <c r="J25" s="34">
        <v>3</v>
      </c>
    </row>
    <row r="26" spans="2:10" x14ac:dyDescent="0.2">
      <c r="B26" s="21" t="s">
        <v>35</v>
      </c>
      <c r="C26" s="35">
        <v>0.89300000000000002</v>
      </c>
      <c r="D26" s="35">
        <v>0.93</v>
      </c>
      <c r="E26" s="35">
        <v>0.83049000000000006</v>
      </c>
      <c r="F26" s="34">
        <v>6</v>
      </c>
      <c r="G26" s="35">
        <v>0.81100000000000005</v>
      </c>
      <c r="H26" s="34">
        <v>3</v>
      </c>
      <c r="I26" s="34">
        <v>3</v>
      </c>
      <c r="J26" s="34">
        <v>1</v>
      </c>
    </row>
    <row r="27" spans="2:10" x14ac:dyDescent="0.2">
      <c r="B27" s="21" t="s">
        <v>36</v>
      </c>
      <c r="C27" s="35">
        <v>0.879</v>
      </c>
      <c r="D27" s="35">
        <v>0.88600000000000001</v>
      </c>
      <c r="E27" s="35">
        <v>0.77879399999999999</v>
      </c>
      <c r="F27" s="34">
        <v>6</v>
      </c>
      <c r="G27" s="35">
        <v>0.82399999999999995</v>
      </c>
      <c r="H27" s="34">
        <v>2</v>
      </c>
      <c r="I27" s="34">
        <v>2</v>
      </c>
      <c r="J27" s="34">
        <v>3</v>
      </c>
    </row>
    <row r="28" spans="2:10" x14ac:dyDescent="0.2">
      <c r="B28" s="21" t="s">
        <v>37</v>
      </c>
      <c r="C28" s="35">
        <v>0.92600000000000005</v>
      </c>
      <c r="D28" s="35">
        <v>0.82599999999999996</v>
      </c>
      <c r="E28" s="35">
        <v>0.764876</v>
      </c>
      <c r="F28" s="34">
        <v>5</v>
      </c>
      <c r="G28" s="35">
        <v>0.83899999999999997</v>
      </c>
      <c r="H28" s="34">
        <v>3</v>
      </c>
      <c r="I28" s="34">
        <v>2</v>
      </c>
      <c r="J28" s="34">
        <v>2</v>
      </c>
    </row>
    <row r="29" spans="2:10" x14ac:dyDescent="0.2">
      <c r="B29" s="21" t="s">
        <v>38</v>
      </c>
      <c r="C29" s="35">
        <v>0.89200000000000002</v>
      </c>
      <c r="D29" s="35">
        <v>0.89100000000000001</v>
      </c>
      <c r="E29" s="35">
        <v>0.79477200000000003</v>
      </c>
      <c r="F29" s="34">
        <v>18</v>
      </c>
      <c r="G29" s="35">
        <v>0.88800000000000001</v>
      </c>
      <c r="H29" s="34">
        <v>3</v>
      </c>
      <c r="I29" s="34">
        <v>3</v>
      </c>
      <c r="J29" s="34">
        <v>2</v>
      </c>
    </row>
    <row r="30" spans="2:10" x14ac:dyDescent="0.2">
      <c r="B30" s="21" t="s">
        <v>39</v>
      </c>
      <c r="C30" s="35">
        <v>0.91500000000000004</v>
      </c>
      <c r="D30" s="35">
        <v>0.80800000000000005</v>
      </c>
      <c r="E30" s="35">
        <v>0.73932000000000009</v>
      </c>
      <c r="F30" s="34">
        <v>10</v>
      </c>
      <c r="G30" s="35">
        <v>0.86799999999999999</v>
      </c>
      <c r="H30" s="34">
        <v>2</v>
      </c>
      <c r="I30" s="34">
        <v>3</v>
      </c>
      <c r="J30" s="34">
        <v>1</v>
      </c>
    </row>
    <row r="32" spans="2:10" ht="15.75" x14ac:dyDescent="0.25">
      <c r="B32" s="2" t="s">
        <v>42</v>
      </c>
    </row>
    <row r="34" spans="1:30" ht="12" customHeight="1" x14ac:dyDescent="0.2">
      <c r="D34" s="11"/>
      <c r="E34" s="39" t="str">
        <f>+$H$7</f>
        <v>Colaborador 1</v>
      </c>
      <c r="F34" s="39"/>
      <c r="G34" s="38" t="str">
        <f>+$H$8</f>
        <v>Colaborador 2</v>
      </c>
      <c r="H34" s="38"/>
      <c r="I34" s="39" t="str">
        <f>+$H$9</f>
        <v>Colaborador 3</v>
      </c>
      <c r="J34" s="39"/>
      <c r="K34" s="38" t="str">
        <f>+$H$10</f>
        <v>Colaborador 4</v>
      </c>
      <c r="L34" s="38"/>
      <c r="M34" s="39" t="str">
        <f>+$H$11</f>
        <v>Colaborador 5</v>
      </c>
      <c r="N34" s="39"/>
      <c r="O34" s="38" t="str">
        <f>+$H$12</f>
        <v>Colaborador 6</v>
      </c>
      <c r="P34" s="38"/>
      <c r="Q34" s="39" t="str">
        <f>+$H$13</f>
        <v>Colaborador 7</v>
      </c>
      <c r="R34" s="39"/>
      <c r="S34" s="38" t="str">
        <f>+$H$14</f>
        <v>Colaborador 8</v>
      </c>
      <c r="T34" s="38"/>
      <c r="U34" s="39" t="str">
        <f>+$H$15</f>
        <v>Colaborador 9</v>
      </c>
      <c r="V34" s="39"/>
      <c r="W34" s="38" t="str">
        <f>+$H$16</f>
        <v>Colaborador 10</v>
      </c>
      <c r="X34" s="38"/>
      <c r="Y34" s="40" t="s">
        <v>8</v>
      </c>
      <c r="Z34" s="41"/>
      <c r="AA34" s="36" t="s">
        <v>29</v>
      </c>
      <c r="AB34" s="37"/>
    </row>
    <row r="35" spans="1:30" s="15" customFormat="1" ht="24" x14ac:dyDescent="0.2">
      <c r="B35" s="16" t="s">
        <v>0</v>
      </c>
      <c r="C35" s="16" t="s">
        <v>1</v>
      </c>
      <c r="D35" s="16" t="s">
        <v>2</v>
      </c>
      <c r="E35" s="17" t="s">
        <v>3</v>
      </c>
      <c r="F35" s="17" t="s">
        <v>4</v>
      </c>
      <c r="G35" s="18" t="s">
        <v>3</v>
      </c>
      <c r="H35" s="18" t="s">
        <v>4</v>
      </c>
      <c r="I35" s="17" t="s">
        <v>3</v>
      </c>
      <c r="J35" s="17" t="s">
        <v>4</v>
      </c>
      <c r="K35" s="18" t="s">
        <v>3</v>
      </c>
      <c r="L35" s="18" t="s">
        <v>4</v>
      </c>
      <c r="M35" s="17" t="s">
        <v>3</v>
      </c>
      <c r="N35" s="17" t="s">
        <v>4</v>
      </c>
      <c r="O35" s="18" t="s">
        <v>3</v>
      </c>
      <c r="P35" s="18" t="s">
        <v>4</v>
      </c>
      <c r="Q35" s="17" t="s">
        <v>3</v>
      </c>
      <c r="R35" s="17" t="s">
        <v>4</v>
      </c>
      <c r="S35" s="18" t="s">
        <v>3</v>
      </c>
      <c r="T35" s="18" t="s">
        <v>4</v>
      </c>
      <c r="U35" s="17" t="s">
        <v>3</v>
      </c>
      <c r="V35" s="17" t="s">
        <v>4</v>
      </c>
      <c r="W35" s="18" t="s">
        <v>3</v>
      </c>
      <c r="X35" s="18" t="s">
        <v>4</v>
      </c>
      <c r="Y35" s="19" t="s">
        <v>15</v>
      </c>
      <c r="Z35" s="19" t="s">
        <v>4</v>
      </c>
      <c r="AA35" s="20" t="s">
        <v>14</v>
      </c>
      <c r="AB35" s="20" t="s">
        <v>28</v>
      </c>
      <c r="AC35" s="1"/>
      <c r="AD35" s="1"/>
    </row>
    <row r="36" spans="1:30" x14ac:dyDescent="0.2">
      <c r="A36" s="6">
        <v>1</v>
      </c>
      <c r="B36" s="21" t="str">
        <f t="shared" ref="B36:B43" si="2">+B7</f>
        <v>% Pedidos preparados en forma correcta</v>
      </c>
      <c r="C36" s="22" t="str">
        <f t="shared" ref="C36" si="3">VLOOKUP($B36,$B$7:$E$14,2,0)</f>
        <v>%</v>
      </c>
      <c r="D36" s="21" t="str">
        <f t="shared" ref="D36:D43" si="4">VLOOKUP($B36,$B$7:$E$14,3,0)</f>
        <v>Directo</v>
      </c>
      <c r="E36" s="23">
        <f t="shared" ref="E36:W43" si="5">VLOOKUP(E$34,$B$21:$J$30,MATCH($B36,$B$20:$J$20,0),0)</f>
        <v>0.84099999999999997</v>
      </c>
      <c r="F36" s="24">
        <f t="shared" ref="F36:T43" si="6">IF(E36="","",IF((1-ABS(E36-$Y36)/$Y36)&lt;=0,0,1-ABS(E36-$Y36)/$Y36))</f>
        <v>0.88526315789473686</v>
      </c>
      <c r="G36" s="23">
        <f t="shared" si="5"/>
        <v>0.91</v>
      </c>
      <c r="H36" s="24">
        <f t="shared" si="6"/>
        <v>0.95789473684210535</v>
      </c>
      <c r="I36" s="23">
        <f t="shared" si="5"/>
        <v>0.84299999999999997</v>
      </c>
      <c r="J36" s="24">
        <f t="shared" si="6"/>
        <v>0.88736842105263158</v>
      </c>
      <c r="K36" s="23">
        <f t="shared" si="5"/>
        <v>0.95</v>
      </c>
      <c r="L36" s="24">
        <f t="shared" si="6"/>
        <v>1</v>
      </c>
      <c r="M36" s="23">
        <f t="shared" si="5"/>
        <v>0.93200000000000005</v>
      </c>
      <c r="N36" s="24">
        <f t="shared" si="6"/>
        <v>0.98105263157894751</v>
      </c>
      <c r="O36" s="23">
        <f t="shared" si="5"/>
        <v>0.89300000000000002</v>
      </c>
      <c r="P36" s="24">
        <f t="shared" si="6"/>
        <v>0.94000000000000006</v>
      </c>
      <c r="Q36" s="23">
        <f t="shared" si="5"/>
        <v>0.879</v>
      </c>
      <c r="R36" s="24">
        <f t="shared" si="6"/>
        <v>0.9252631578947369</v>
      </c>
      <c r="S36" s="23">
        <f t="shared" si="5"/>
        <v>0.92600000000000005</v>
      </c>
      <c r="T36" s="24">
        <f t="shared" si="6"/>
        <v>0.97473684210526323</v>
      </c>
      <c r="U36" s="23">
        <f t="shared" si="5"/>
        <v>0.89200000000000002</v>
      </c>
      <c r="V36" s="24">
        <f t="shared" ref="H36:X43" si="7">IF(U36="","",IF((1-ABS(U36-$Y36)/$Y36)&lt;=0,0,1-ABS(U36-$Y36)/$Y36))</f>
        <v>0.93894736842105264</v>
      </c>
      <c r="W36" s="23">
        <f t="shared" si="5"/>
        <v>0.91500000000000004</v>
      </c>
      <c r="X36" s="24">
        <f t="shared" si="7"/>
        <v>0.96315789473684221</v>
      </c>
      <c r="Y36" s="25">
        <f t="shared" ref="Y36:Y43" si="8">IF($D36="Directo",MAX(AA36:AB36),MIN(AA36:AB36))</f>
        <v>0.95</v>
      </c>
      <c r="Z36" s="26">
        <f t="shared" ref="Z36:Z43" si="9">IF(Y36="","",IFERROR(IF((1-ABS(Y36-$Y36)/$Y36)&lt;=0,0,1-ABS(Y36-$Y36)/$Y36),1))</f>
        <v>1</v>
      </c>
      <c r="AA36" s="27">
        <f t="shared" ref="AA36:AA43" si="10">VLOOKUP($B36,$B$7:$F$14,5,0)</f>
        <v>0.9</v>
      </c>
      <c r="AB36" s="27">
        <f t="shared" ref="AB36:AB43" si="11">IF($D36="Directo",MAX(E36,G36,I36,K36,M36,O36,Q36,S36,U36,W36),MIN(E36,G36,I36,K36,M36,O36,Q36,S36,U36,W36))</f>
        <v>0.95</v>
      </c>
    </row>
    <row r="37" spans="1:30" x14ac:dyDescent="0.2">
      <c r="A37" s="6">
        <v>2</v>
      </c>
      <c r="B37" s="21" t="str">
        <f t="shared" si="2"/>
        <v>% Pedidos preparados en forma completa</v>
      </c>
      <c r="C37" s="22" t="str">
        <f t="shared" ref="C37:C43" si="12">VLOOKUP($B37,$B$7:$E$14,2,0)</f>
        <v>%</v>
      </c>
      <c r="D37" s="21" t="str">
        <f t="shared" si="4"/>
        <v>Directo</v>
      </c>
      <c r="E37" s="23">
        <f t="shared" si="5"/>
        <v>0.94</v>
      </c>
      <c r="F37" s="24">
        <f t="shared" si="6"/>
        <v>1</v>
      </c>
      <c r="G37" s="23">
        <f t="shared" si="5"/>
        <v>0.92700000000000005</v>
      </c>
      <c r="H37" s="24">
        <f t="shared" si="7"/>
        <v>0.98617021276595751</v>
      </c>
      <c r="I37" s="23">
        <f t="shared" si="5"/>
        <v>0.86</v>
      </c>
      <c r="J37" s="24">
        <f t="shared" si="7"/>
        <v>0.91489361702127669</v>
      </c>
      <c r="K37" s="23">
        <f t="shared" si="5"/>
        <v>0.83499999999999996</v>
      </c>
      <c r="L37" s="24">
        <f t="shared" si="7"/>
        <v>0.88829787234042556</v>
      </c>
      <c r="M37" s="23">
        <f t="shared" si="5"/>
        <v>0.83199999999999996</v>
      </c>
      <c r="N37" s="24">
        <f t="shared" si="7"/>
        <v>0.88510638297872346</v>
      </c>
      <c r="O37" s="23">
        <f t="shared" si="5"/>
        <v>0.93</v>
      </c>
      <c r="P37" s="24">
        <f t="shared" si="7"/>
        <v>0.98936170212765973</v>
      </c>
      <c r="Q37" s="23">
        <f t="shared" si="5"/>
        <v>0.88600000000000001</v>
      </c>
      <c r="R37" s="24">
        <f t="shared" si="7"/>
        <v>0.94255319148936179</v>
      </c>
      <c r="S37" s="23">
        <f t="shared" si="5"/>
        <v>0.82599999999999996</v>
      </c>
      <c r="T37" s="24">
        <f t="shared" si="7"/>
        <v>0.87872340425531914</v>
      </c>
      <c r="U37" s="23">
        <f t="shared" si="5"/>
        <v>0.89100000000000001</v>
      </c>
      <c r="V37" s="24">
        <f t="shared" si="7"/>
        <v>0.94787234042553203</v>
      </c>
      <c r="W37" s="23">
        <f t="shared" si="5"/>
        <v>0.80800000000000005</v>
      </c>
      <c r="X37" s="24">
        <f t="shared" si="7"/>
        <v>0.85957446808510651</v>
      </c>
      <c r="Y37" s="25">
        <f t="shared" si="8"/>
        <v>0.94</v>
      </c>
      <c r="Z37" s="26">
        <f t="shared" si="9"/>
        <v>1</v>
      </c>
      <c r="AA37" s="27">
        <f t="shared" si="10"/>
        <v>0.9</v>
      </c>
      <c r="AB37" s="27">
        <f t="shared" si="11"/>
        <v>0.94</v>
      </c>
    </row>
    <row r="38" spans="1:30" x14ac:dyDescent="0.2">
      <c r="A38" s="6">
        <v>3</v>
      </c>
      <c r="B38" s="21" t="str">
        <f t="shared" si="2"/>
        <v>% Calidad de picking</v>
      </c>
      <c r="C38" s="22" t="str">
        <f t="shared" si="12"/>
        <v>%</v>
      </c>
      <c r="D38" s="21" t="str">
        <f t="shared" si="4"/>
        <v>Directo</v>
      </c>
      <c r="E38" s="23">
        <f t="shared" si="5"/>
        <v>0.79053999999999991</v>
      </c>
      <c r="F38" s="24">
        <f t="shared" si="6"/>
        <v>0.93713621868961661</v>
      </c>
      <c r="G38" s="23">
        <f t="shared" si="5"/>
        <v>0.84357000000000004</v>
      </c>
      <c r="H38" s="24">
        <f t="shared" si="7"/>
        <v>1</v>
      </c>
      <c r="I38" s="23">
        <f t="shared" si="5"/>
        <v>0.72497999999999996</v>
      </c>
      <c r="J38" s="24">
        <f t="shared" si="7"/>
        <v>0.85941889825384965</v>
      </c>
      <c r="K38" s="23">
        <f t="shared" si="5"/>
        <v>0.7932499999999999</v>
      </c>
      <c r="L38" s="24">
        <f t="shared" si="7"/>
        <v>0.94034875588273625</v>
      </c>
      <c r="M38" s="23">
        <f t="shared" si="5"/>
        <v>0.775424</v>
      </c>
      <c r="N38" s="24">
        <f t="shared" si="7"/>
        <v>0.91921713669286476</v>
      </c>
      <c r="O38" s="23">
        <f t="shared" si="5"/>
        <v>0.83049000000000006</v>
      </c>
      <c r="P38" s="24">
        <f t="shared" si="7"/>
        <v>0.98449446993136314</v>
      </c>
      <c r="Q38" s="23">
        <f t="shared" si="5"/>
        <v>0.77879399999999999</v>
      </c>
      <c r="R38" s="24">
        <f t="shared" si="7"/>
        <v>0.92321206301788816</v>
      </c>
      <c r="S38" s="23">
        <f t="shared" si="5"/>
        <v>0.764876</v>
      </c>
      <c r="T38" s="24">
        <f t="shared" si="7"/>
        <v>0.90671313583934943</v>
      </c>
      <c r="U38" s="23">
        <f t="shared" si="5"/>
        <v>0.79477200000000003</v>
      </c>
      <c r="V38" s="24">
        <f t="shared" si="7"/>
        <v>0.94215299263842955</v>
      </c>
      <c r="W38" s="23">
        <f t="shared" si="5"/>
        <v>0.73932000000000009</v>
      </c>
      <c r="X38" s="24">
        <f t="shared" si="7"/>
        <v>0.87641808030157553</v>
      </c>
      <c r="Y38" s="25">
        <f t="shared" si="8"/>
        <v>0.84357000000000004</v>
      </c>
      <c r="Z38" s="26">
        <f t="shared" si="9"/>
        <v>1</v>
      </c>
      <c r="AA38" s="27">
        <f t="shared" si="10"/>
        <v>0.81</v>
      </c>
      <c r="AB38" s="27">
        <f t="shared" si="11"/>
        <v>0.84357000000000004</v>
      </c>
    </row>
    <row r="39" spans="1:30" x14ac:dyDescent="0.2">
      <c r="A39" s="6">
        <v>4</v>
      </c>
      <c r="B39" s="21" t="str">
        <f t="shared" si="2"/>
        <v>Productividad</v>
      </c>
      <c r="C39" s="22" t="str">
        <f t="shared" si="12"/>
        <v>Pedidos x Hr</v>
      </c>
      <c r="D39" s="21" t="str">
        <f t="shared" si="4"/>
        <v>Directo</v>
      </c>
      <c r="E39" s="28">
        <f t="shared" si="5"/>
        <v>13</v>
      </c>
      <c r="F39" s="24">
        <f t="shared" si="6"/>
        <v>0.72222222222222221</v>
      </c>
      <c r="G39" s="28">
        <f t="shared" si="5"/>
        <v>6</v>
      </c>
      <c r="H39" s="24">
        <f t="shared" si="7"/>
        <v>0.33333333333333337</v>
      </c>
      <c r="I39" s="28">
        <f t="shared" si="5"/>
        <v>11</v>
      </c>
      <c r="J39" s="24">
        <f t="shared" si="7"/>
        <v>0.61111111111111116</v>
      </c>
      <c r="K39" s="28">
        <f t="shared" si="5"/>
        <v>7</v>
      </c>
      <c r="L39" s="24">
        <f t="shared" si="7"/>
        <v>0.38888888888888884</v>
      </c>
      <c r="M39" s="28">
        <f t="shared" si="5"/>
        <v>12</v>
      </c>
      <c r="N39" s="24">
        <f t="shared" si="7"/>
        <v>0.66666666666666674</v>
      </c>
      <c r="O39" s="28">
        <f t="shared" si="5"/>
        <v>6</v>
      </c>
      <c r="P39" s="24">
        <f t="shared" si="7"/>
        <v>0.33333333333333337</v>
      </c>
      <c r="Q39" s="28">
        <f t="shared" si="5"/>
        <v>6</v>
      </c>
      <c r="R39" s="24">
        <f t="shared" si="7"/>
        <v>0.33333333333333337</v>
      </c>
      <c r="S39" s="28">
        <f t="shared" si="5"/>
        <v>5</v>
      </c>
      <c r="T39" s="24">
        <f t="shared" si="7"/>
        <v>0.27777777777777779</v>
      </c>
      <c r="U39" s="28">
        <f t="shared" si="5"/>
        <v>18</v>
      </c>
      <c r="V39" s="24">
        <f t="shared" si="7"/>
        <v>1</v>
      </c>
      <c r="W39" s="28">
        <f t="shared" si="5"/>
        <v>10</v>
      </c>
      <c r="X39" s="24">
        <f t="shared" si="7"/>
        <v>0.55555555555555558</v>
      </c>
      <c r="Y39" s="29">
        <f t="shared" si="8"/>
        <v>18</v>
      </c>
      <c r="Z39" s="26">
        <f t="shared" si="9"/>
        <v>1</v>
      </c>
      <c r="AA39" s="30">
        <f t="shared" si="10"/>
        <v>15</v>
      </c>
      <c r="AB39" s="30">
        <f t="shared" si="11"/>
        <v>18</v>
      </c>
    </row>
    <row r="40" spans="1:30" x14ac:dyDescent="0.2">
      <c r="A40" s="6">
        <v>5</v>
      </c>
      <c r="B40" s="21" t="str">
        <f t="shared" si="2"/>
        <v>% Cursos aprobados (capacitación)</v>
      </c>
      <c r="C40" s="22" t="str">
        <f t="shared" si="12"/>
        <v>%</v>
      </c>
      <c r="D40" s="21" t="str">
        <f t="shared" si="4"/>
        <v>Directo</v>
      </c>
      <c r="E40" s="23">
        <f t="shared" si="5"/>
        <v>0.90600000000000003</v>
      </c>
      <c r="F40" s="24">
        <f t="shared" si="6"/>
        <v>0.95771670190274849</v>
      </c>
      <c r="G40" s="23">
        <f t="shared" si="5"/>
        <v>0.93700000000000006</v>
      </c>
      <c r="H40" s="24">
        <f t="shared" si="7"/>
        <v>0.99048625792811851</v>
      </c>
      <c r="I40" s="23">
        <f t="shared" si="5"/>
        <v>0.94599999999999995</v>
      </c>
      <c r="J40" s="24">
        <f t="shared" si="7"/>
        <v>1</v>
      </c>
      <c r="K40" s="23">
        <f t="shared" si="5"/>
        <v>0.85799999999999998</v>
      </c>
      <c r="L40" s="24">
        <f t="shared" si="7"/>
        <v>0.90697674418604657</v>
      </c>
      <c r="M40" s="23">
        <f t="shared" si="5"/>
        <v>0.93</v>
      </c>
      <c r="N40" s="24">
        <f t="shared" si="7"/>
        <v>0.98308668076109951</v>
      </c>
      <c r="O40" s="23">
        <f t="shared" si="5"/>
        <v>0.81100000000000005</v>
      </c>
      <c r="P40" s="24">
        <f t="shared" si="7"/>
        <v>0.85729386892177595</v>
      </c>
      <c r="Q40" s="23">
        <f t="shared" si="5"/>
        <v>0.82399999999999995</v>
      </c>
      <c r="R40" s="24">
        <f t="shared" si="7"/>
        <v>0.87103594080338265</v>
      </c>
      <c r="S40" s="23">
        <f t="shared" si="5"/>
        <v>0.83899999999999997</v>
      </c>
      <c r="T40" s="24">
        <f t="shared" si="7"/>
        <v>0.88689217758985206</v>
      </c>
      <c r="U40" s="23">
        <f t="shared" si="5"/>
        <v>0.88800000000000001</v>
      </c>
      <c r="V40" s="24">
        <f t="shared" si="7"/>
        <v>0.93868921775898528</v>
      </c>
      <c r="W40" s="23">
        <f t="shared" si="5"/>
        <v>0.86799999999999999</v>
      </c>
      <c r="X40" s="24">
        <f t="shared" si="7"/>
        <v>0.91754756871035947</v>
      </c>
      <c r="Y40" s="25">
        <f t="shared" si="8"/>
        <v>0.94599999999999995</v>
      </c>
      <c r="Z40" s="26">
        <f t="shared" si="9"/>
        <v>1</v>
      </c>
      <c r="AA40" s="27">
        <f t="shared" si="10"/>
        <v>0.8</v>
      </c>
      <c r="AB40" s="27">
        <f t="shared" si="11"/>
        <v>0.94599999999999995</v>
      </c>
    </row>
    <row r="41" spans="1:30" x14ac:dyDescent="0.2">
      <c r="A41" s="6">
        <v>6</v>
      </c>
      <c r="B41" s="21" t="str">
        <f t="shared" si="2"/>
        <v>Nro de faltas</v>
      </c>
      <c r="C41" s="22" t="str">
        <f t="shared" si="12"/>
        <v>Nro</v>
      </c>
      <c r="D41" s="21" t="str">
        <f t="shared" si="4"/>
        <v>Inverso</v>
      </c>
      <c r="E41" s="28">
        <f t="shared" si="5"/>
        <v>1</v>
      </c>
      <c r="F41" s="24">
        <f t="shared" si="6"/>
        <v>1</v>
      </c>
      <c r="G41" s="28">
        <f t="shared" si="5"/>
        <v>4</v>
      </c>
      <c r="H41" s="24">
        <f t="shared" si="7"/>
        <v>0</v>
      </c>
      <c r="I41" s="28">
        <f t="shared" si="5"/>
        <v>1</v>
      </c>
      <c r="J41" s="24">
        <f t="shared" si="7"/>
        <v>1</v>
      </c>
      <c r="K41" s="28">
        <f t="shared" si="5"/>
        <v>2</v>
      </c>
      <c r="L41" s="24">
        <f t="shared" si="7"/>
        <v>0</v>
      </c>
      <c r="M41" s="28">
        <f t="shared" si="5"/>
        <v>3</v>
      </c>
      <c r="N41" s="24">
        <f t="shared" si="7"/>
        <v>0</v>
      </c>
      <c r="O41" s="28">
        <f t="shared" si="5"/>
        <v>3</v>
      </c>
      <c r="P41" s="24">
        <f t="shared" si="7"/>
        <v>0</v>
      </c>
      <c r="Q41" s="28">
        <f t="shared" si="5"/>
        <v>2</v>
      </c>
      <c r="R41" s="24">
        <f t="shared" si="7"/>
        <v>0</v>
      </c>
      <c r="S41" s="28">
        <f t="shared" si="5"/>
        <v>3</v>
      </c>
      <c r="T41" s="24">
        <f t="shared" si="7"/>
        <v>0</v>
      </c>
      <c r="U41" s="28">
        <f t="shared" si="5"/>
        <v>3</v>
      </c>
      <c r="V41" s="24">
        <f t="shared" si="7"/>
        <v>0</v>
      </c>
      <c r="W41" s="28">
        <f t="shared" si="5"/>
        <v>2</v>
      </c>
      <c r="X41" s="24">
        <f t="shared" si="7"/>
        <v>0</v>
      </c>
      <c r="Y41" s="29">
        <f t="shared" si="8"/>
        <v>1</v>
      </c>
      <c r="Z41" s="26">
        <f t="shared" si="9"/>
        <v>1</v>
      </c>
      <c r="AA41" s="30">
        <f t="shared" si="10"/>
        <v>2</v>
      </c>
      <c r="AB41" s="30">
        <f t="shared" si="11"/>
        <v>1</v>
      </c>
    </row>
    <row r="42" spans="1:30" x14ac:dyDescent="0.2">
      <c r="A42" s="6">
        <v>7</v>
      </c>
      <c r="B42" s="21" t="str">
        <f t="shared" si="2"/>
        <v>Nro de tardanzas</v>
      </c>
      <c r="C42" s="22" t="str">
        <f t="shared" si="12"/>
        <v>Nro</v>
      </c>
      <c r="D42" s="21" t="str">
        <f t="shared" si="4"/>
        <v>Inverso</v>
      </c>
      <c r="E42" s="28">
        <f t="shared" si="5"/>
        <v>3</v>
      </c>
      <c r="F42" s="24">
        <f t="shared" si="6"/>
        <v>0</v>
      </c>
      <c r="G42" s="28">
        <f t="shared" si="5"/>
        <v>4</v>
      </c>
      <c r="H42" s="24">
        <f t="shared" si="7"/>
        <v>0</v>
      </c>
      <c r="I42" s="28">
        <f t="shared" si="5"/>
        <v>4</v>
      </c>
      <c r="J42" s="24">
        <f t="shared" si="7"/>
        <v>0</v>
      </c>
      <c r="K42" s="28">
        <f t="shared" si="5"/>
        <v>3</v>
      </c>
      <c r="L42" s="24">
        <f t="shared" si="7"/>
        <v>0</v>
      </c>
      <c r="M42" s="28">
        <f t="shared" si="5"/>
        <v>1</v>
      </c>
      <c r="N42" s="24">
        <f t="shared" si="7"/>
        <v>1</v>
      </c>
      <c r="O42" s="28">
        <f t="shared" si="5"/>
        <v>3</v>
      </c>
      <c r="P42" s="24">
        <f t="shared" si="7"/>
        <v>0</v>
      </c>
      <c r="Q42" s="28">
        <f t="shared" si="5"/>
        <v>2</v>
      </c>
      <c r="R42" s="24">
        <f t="shared" si="7"/>
        <v>0</v>
      </c>
      <c r="S42" s="28">
        <f t="shared" si="5"/>
        <v>2</v>
      </c>
      <c r="T42" s="24">
        <f t="shared" si="7"/>
        <v>0</v>
      </c>
      <c r="U42" s="28">
        <f t="shared" si="5"/>
        <v>3</v>
      </c>
      <c r="V42" s="24">
        <f t="shared" si="7"/>
        <v>0</v>
      </c>
      <c r="W42" s="28">
        <f t="shared" si="5"/>
        <v>3</v>
      </c>
      <c r="X42" s="24">
        <f t="shared" si="7"/>
        <v>0</v>
      </c>
      <c r="Y42" s="29">
        <f t="shared" si="8"/>
        <v>1</v>
      </c>
      <c r="Z42" s="26">
        <f t="shared" si="9"/>
        <v>1</v>
      </c>
      <c r="AA42" s="30">
        <f t="shared" si="10"/>
        <v>3</v>
      </c>
      <c r="AB42" s="30">
        <f t="shared" si="11"/>
        <v>1</v>
      </c>
    </row>
    <row r="43" spans="1:30" x14ac:dyDescent="0.2">
      <c r="A43" s="6">
        <v>8</v>
      </c>
      <c r="B43" s="21" t="str">
        <f t="shared" si="2"/>
        <v>Nro de errores o malas prácticas</v>
      </c>
      <c r="C43" s="22" t="str">
        <f t="shared" si="12"/>
        <v>%</v>
      </c>
      <c r="D43" s="21" t="str">
        <f t="shared" si="4"/>
        <v>Inverso</v>
      </c>
      <c r="E43" s="28">
        <f t="shared" si="5"/>
        <v>2</v>
      </c>
      <c r="F43" s="24">
        <f t="shared" si="6"/>
        <v>0</v>
      </c>
      <c r="G43" s="28">
        <f t="shared" si="5"/>
        <v>2</v>
      </c>
      <c r="H43" s="24">
        <f t="shared" si="7"/>
        <v>0</v>
      </c>
      <c r="I43" s="28">
        <f t="shared" si="5"/>
        <v>1</v>
      </c>
      <c r="J43" s="24">
        <f t="shared" si="7"/>
        <v>1</v>
      </c>
      <c r="K43" s="28">
        <f t="shared" si="5"/>
        <v>3</v>
      </c>
      <c r="L43" s="24">
        <f t="shared" si="7"/>
        <v>0</v>
      </c>
      <c r="M43" s="28">
        <f t="shared" si="5"/>
        <v>3</v>
      </c>
      <c r="N43" s="24">
        <f t="shared" si="7"/>
        <v>0</v>
      </c>
      <c r="O43" s="28">
        <f t="shared" si="5"/>
        <v>1</v>
      </c>
      <c r="P43" s="24">
        <f t="shared" si="7"/>
        <v>1</v>
      </c>
      <c r="Q43" s="28">
        <f t="shared" si="5"/>
        <v>3</v>
      </c>
      <c r="R43" s="24">
        <f t="shared" si="7"/>
        <v>0</v>
      </c>
      <c r="S43" s="28">
        <f t="shared" si="5"/>
        <v>2</v>
      </c>
      <c r="T43" s="24">
        <f t="shared" si="7"/>
        <v>0</v>
      </c>
      <c r="U43" s="28">
        <f t="shared" si="5"/>
        <v>2</v>
      </c>
      <c r="V43" s="24">
        <f t="shared" si="7"/>
        <v>0</v>
      </c>
      <c r="W43" s="28">
        <f t="shared" si="5"/>
        <v>1</v>
      </c>
      <c r="X43" s="24">
        <f t="shared" si="7"/>
        <v>1</v>
      </c>
      <c r="Y43" s="29">
        <f t="shared" si="8"/>
        <v>1</v>
      </c>
      <c r="Z43" s="26">
        <f t="shared" si="9"/>
        <v>1</v>
      </c>
      <c r="AA43" s="30">
        <f t="shared" si="10"/>
        <v>2</v>
      </c>
      <c r="AB43" s="30">
        <f t="shared" si="11"/>
        <v>1</v>
      </c>
    </row>
    <row r="45" spans="1:30" ht="15.75" x14ac:dyDescent="0.25">
      <c r="D45" s="31" t="s">
        <v>11</v>
      </c>
      <c r="F45" s="32">
        <f>SUMPRODUCT($E$7:$E$14,F36:F43)</f>
        <v>0.81858487884047892</v>
      </c>
      <c r="H45" s="32">
        <f>SUMPRODUCT($E$7:$E$14,H36:H43)</f>
        <v>0.73786161571442443</v>
      </c>
      <c r="J45" s="32">
        <f>SUMPRODUCT($E$7:$E$14,J36:J43)</f>
        <v>0.82400285393221839</v>
      </c>
      <c r="L45" s="32">
        <f>SUMPRODUCT($E$7:$E$14,L36:L43)</f>
        <v>0.71476033339657041</v>
      </c>
      <c r="N45" s="32">
        <f>SUMPRODUCT($E$7:$E$14,N36:N43)</f>
        <v>0.80538389832621715</v>
      </c>
      <c r="P45" s="32">
        <f>SUMPRODUCT($E$7:$E$14,P36:P43)</f>
        <v>0.76850062130398222</v>
      </c>
      <c r="R45" s="32">
        <f>SUMPRODUCT($E$7:$E$14,R36:R43)</f>
        <v>0.69530927656073571</v>
      </c>
      <c r="T45" s="32">
        <f>SUMPRODUCT($E$7:$E$14,T36:T43)</f>
        <v>0.68239056086563821</v>
      </c>
      <c r="V45" s="32">
        <f>SUMPRODUCT($E$7:$E$14,V36:V43)</f>
        <v>0.80966346207290152</v>
      </c>
      <c r="X45" s="32">
        <f>SUMPRODUCT($E$7:$E$14,X36:X43)</f>
        <v>0.76491817882907431</v>
      </c>
      <c r="Z45" s="32">
        <f>SUMPRODUCT($E$7:$E$14,Z36:Z43)</f>
        <v>1.0000000000000002</v>
      </c>
      <c r="AA45" s="33">
        <f>MAX(E45:X45)</f>
        <v>0.82400285393221839</v>
      </c>
    </row>
    <row r="47" spans="1:30" ht="15.75" x14ac:dyDescent="0.25">
      <c r="B47" s="2" t="s">
        <v>43</v>
      </c>
    </row>
  </sheetData>
  <mergeCells count="12">
    <mergeCell ref="AA34:AB34"/>
    <mergeCell ref="O34:P34"/>
    <mergeCell ref="Q34:R34"/>
    <mergeCell ref="E34:F34"/>
    <mergeCell ref="G34:H34"/>
    <mergeCell ref="I34:J34"/>
    <mergeCell ref="Y34:Z34"/>
    <mergeCell ref="W34:X34"/>
    <mergeCell ref="K34:L34"/>
    <mergeCell ref="M34:N34"/>
    <mergeCell ref="S34:T34"/>
    <mergeCell ref="U34:V34"/>
  </mergeCells>
  <phoneticPr fontId="2" type="noConversion"/>
  <conditionalFormatting sqref="D7:D14">
    <cfRule type="cellIs" dxfId="9" priority="7" operator="equal">
      <formula>"Inverso"</formula>
    </cfRule>
    <cfRule type="cellIs" dxfId="8" priority="8" operator="equal">
      <formula>"Directo"</formula>
    </cfRule>
  </conditionalFormatting>
  <conditionalFormatting sqref="D36:D43">
    <cfRule type="cellIs" dxfId="7" priority="18" operator="equal">
      <formula>"Inverso"</formula>
    </cfRule>
    <cfRule type="cellIs" dxfId="6" priority="19" operator="equal">
      <formula>"Directo"</formula>
    </cfRule>
  </conditionalFormatting>
  <conditionalFormatting sqref="E36:E43">
    <cfRule type="expression" dxfId="5" priority="26">
      <formula>E36=$Y36</formula>
    </cfRule>
  </conditionalFormatting>
  <conditionalFormatting sqref="F45 H45 J45 L45 N45 R45 V45 X45">
    <cfRule type="expression" dxfId="4" priority="10">
      <formula>F45=$AA$45</formula>
    </cfRule>
  </conditionalFormatting>
  <conditionalFormatting sqref="G36:G43 I36:I43 K36:K43 M36:M43 O36:O43 Q36:Q43 S36:S43 U36:U43 W36:W43">
    <cfRule type="expression" dxfId="3" priority="1">
      <formula>G36=$Y36</formula>
    </cfRule>
  </conditionalFormatting>
  <conditionalFormatting sqref="J7:J16">
    <cfRule type="expression" dxfId="2" priority="9">
      <formula>J7=MAX($J$7:$J$16)</formula>
    </cfRule>
  </conditionalFormatting>
  <conditionalFormatting sqref="P45">
    <cfRule type="expression" dxfId="1" priority="4">
      <formula>P45=$AA$45</formula>
    </cfRule>
  </conditionalFormatting>
  <conditionalFormatting sqref="T45">
    <cfRule type="expression" dxfId="0" priority="2">
      <formula>T45=$AA$45</formula>
    </cfRule>
  </conditionalFormatting>
  <dataValidations disablePrompts="1" count="1">
    <dataValidation type="list" allowBlank="1" showInputMessage="1" showErrorMessage="1" sqref="D7:D14" xr:uid="{226F9A8E-3527-47A6-9F98-F946397B1D57}">
      <formula1>"Directo,Inverso"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Evaluación de desempeño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2012-02-17T19:09:44Z</dcterms:created>
  <dcterms:modified xsi:type="dcterms:W3CDTF">2025-10-13T03:43:52Z</dcterms:modified>
</cp:coreProperties>
</file>